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arquitetura-10\Coordenação\JOÃO\TTS SOCIAL\TTS 424 412-47\2º PDST CAMPING CLUBE 2020\TERMO DE REFERENCIA PARA PDST-MOFS-AGSI-EAP\PARA LICITAÇÃO\"/>
    </mc:Choice>
  </mc:AlternateContent>
  <xr:revisionPtr revIDLastSave="0" documentId="13_ncr:1_{0851AF7C-032C-487E-A0FA-B43C4ECA0B49}" xr6:coauthVersionLast="45" xr6:coauthVersionMax="45" xr10:uidLastSave="{00000000-0000-0000-0000-000000000000}"/>
  <bookViews>
    <workbookView xWindow="-120" yWindow="-120" windowWidth="21840" windowHeight="13140" tabRatio="760" xr2:uid="{00000000-000D-0000-FFFF-FFFF00000000}"/>
  </bookViews>
  <sheets>
    <sheet name="MOFS AT-01" sheetId="13" r:id="rId1"/>
    <sheet name="PLAN. FIXA" sheetId="12" state="hidden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3" l="1"/>
  <c r="G71" i="13"/>
  <c r="G72" i="13"/>
  <c r="B77" i="13" s="1"/>
  <c r="G66" i="13" l="1"/>
  <c r="G65" i="13"/>
  <c r="G64" i="13"/>
  <c r="F59" i="13"/>
  <c r="G59" i="13" s="1"/>
  <c r="F58" i="13"/>
  <c r="G58" i="13" s="1"/>
  <c r="G60" i="13" l="1"/>
  <c r="B75" i="13" s="1"/>
  <c r="G67" i="13"/>
  <c r="B76" i="13" s="1"/>
  <c r="B78" i="13" l="1"/>
  <c r="B79" i="13" s="1"/>
  <c r="B80" i="13" s="1"/>
  <c r="C28" i="12"/>
  <c r="C27" i="12"/>
  <c r="C26" i="12"/>
  <c r="C25" i="12"/>
  <c r="C24" i="12"/>
  <c r="C23" i="12"/>
  <c r="C22" i="12"/>
  <c r="C21" i="12"/>
  <c r="C20" i="12"/>
  <c r="C19" i="12"/>
  <c r="C18" i="12"/>
  <c r="B8" i="12" l="1"/>
  <c r="B13" i="12"/>
  <c r="AF15" i="12" l="1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B10" i="12" l="1"/>
  <c r="B12" i="12"/>
  <c r="B9" i="12"/>
  <c r="B6" i="12" l="1"/>
  <c r="C6" i="12" s="1"/>
  <c r="B14" i="12"/>
  <c r="B7" i="12"/>
  <c r="C7" i="12" s="1"/>
  <c r="B11" i="12"/>
  <c r="B4" i="12"/>
  <c r="C4" i="12" s="1"/>
  <c r="B5" i="12"/>
  <c r="C5" i="12" s="1"/>
  <c r="B35" i="12" l="1"/>
  <c r="B34" i="12"/>
  <c r="B15" i="12"/>
  <c r="G15" i="12"/>
  <c r="K15" i="12"/>
  <c r="I15" i="12" l="1"/>
  <c r="M15" i="12"/>
  <c r="E15" i="12"/>
  <c r="O15" i="12"/>
  <c r="S15" i="12" l="1"/>
  <c r="Q15" i="12"/>
  <c r="U15" i="12"/>
  <c r="B37" i="12" l="1"/>
  <c r="B36" i="12"/>
  <c r="W15" i="12"/>
  <c r="B38" i="12" l="1"/>
  <c r="B40" i="12" s="1"/>
  <c r="Y15" i="12"/>
  <c r="AA15" i="12" l="1"/>
  <c r="AC15" i="12" l="1"/>
  <c r="AE15" i="12" l="1"/>
  <c r="AG15" i="12" l="1"/>
</calcChain>
</file>

<file path=xl/sharedStrings.xml><?xml version="1.0" encoding="utf-8"?>
<sst xmlns="http://schemas.openxmlformats.org/spreadsheetml/2006/main" count="183" uniqueCount="143">
  <si>
    <t>Eixo</t>
  </si>
  <si>
    <t>Fase</t>
  </si>
  <si>
    <t>Objetivo</t>
  </si>
  <si>
    <t>Ação</t>
  </si>
  <si>
    <t>Métodos e Técnicas</t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</si>
  <si>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Ser reconhecida pelo conjunto da sociedade de Águas Lindas de Goiás como parte integral da vida comunitária do Município. </t>
    </r>
  </si>
  <si>
    <t>Recursos Humanos</t>
  </si>
  <si>
    <t>Metodologia</t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</si>
  <si>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Resumos de documentos pesquisados e cópias de pesquisas realizadas via Internet, com a obrigatória citação das fontes.</t>
    </r>
  </si>
  <si>
    <t>Meios de Verificação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</si>
  <si>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Nota fiscal de gráfica comprovando o número de impressões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</si>
  <si>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Ateste da Prefeitura Municipal recebendo o material.</t>
    </r>
  </si>
  <si>
    <t>Local</t>
  </si>
  <si>
    <t>Ponto de Apoio da Equipe Técnica</t>
  </si>
  <si>
    <t xml:space="preserve">Período                                                                      </t>
  </si>
  <si>
    <t xml:space="preserve">Duração </t>
  </si>
  <si>
    <t>Carga Horária Total das Atividades</t>
  </si>
  <si>
    <t>Profissional</t>
  </si>
  <si>
    <t>Período</t>
  </si>
  <si>
    <t>N° de Horas</t>
  </si>
  <si>
    <t>Valor Total (R$)</t>
  </si>
  <si>
    <t>Coordenador/a de Campo</t>
  </si>
  <si>
    <t>Subtotal</t>
  </si>
  <si>
    <t>Recursos Materiais</t>
  </si>
  <si>
    <t>Item</t>
  </si>
  <si>
    <t>Discriminação</t>
  </si>
  <si>
    <t>Unidade</t>
  </si>
  <si>
    <t>Quantidade</t>
  </si>
  <si>
    <t>Caneta esferográfica azul</t>
  </si>
  <si>
    <t>Lápis preto</t>
  </si>
  <si>
    <t>Papel A4 – resma 500 folhas</t>
  </si>
  <si>
    <t>Resma</t>
  </si>
  <si>
    <t>Serviços de Terceiros</t>
  </si>
  <si>
    <t xml:space="preserve">Valor Unitário </t>
  </si>
  <si>
    <t>Peça</t>
  </si>
  <si>
    <t xml:space="preserve">Recursos Humanos </t>
  </si>
  <si>
    <t xml:space="preserve">Recursos Materiais </t>
  </si>
  <si>
    <t>Justificativa</t>
  </si>
  <si>
    <t>Valor da Hora</t>
  </si>
  <si>
    <t>Valor Total</t>
  </si>
  <si>
    <t>Assistente Administrativo/a</t>
  </si>
  <si>
    <t>Valor Unitário</t>
  </si>
  <si>
    <t>Pós-Obras</t>
  </si>
  <si>
    <t>Público alvo</t>
  </si>
  <si>
    <t>Indicador de Processo</t>
  </si>
  <si>
    <t>Total</t>
  </si>
  <si>
    <t>Elaboração de documento em formato cartilha.</t>
  </si>
  <si>
    <t>Supervisor /a</t>
  </si>
  <si>
    <t xml:space="preserve">Subtotal                                                                                   </t>
  </si>
  <si>
    <t>TOTAL</t>
  </si>
  <si>
    <t>SUPERVISOR/A</t>
  </si>
  <si>
    <t>COORDENADOR/A DE CAMPO</t>
  </si>
  <si>
    <t>ASSISTENTE ADMINISTRATIVO/A</t>
  </si>
  <si>
    <t>PALESTRANTE</t>
  </si>
  <si>
    <t>ANIMADOR INFANTIL</t>
  </si>
  <si>
    <t>AGENTE COMUNITARIO</t>
  </si>
  <si>
    <t>REDATOR</t>
  </si>
  <si>
    <t>FACILITADOR</t>
  </si>
  <si>
    <t>DESCRIÇÃO</t>
  </si>
  <si>
    <t>PERIODO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</si>
  <si>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</si>
  <si>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</si>
  <si>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</si>
  <si>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</si>
  <si>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</si>
  <si>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</si>
  <si>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</si>
  <si>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</si>
  <si>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</si>
  <si>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</si>
  <si>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</si>
  <si>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</si>
  <si>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</si>
  <si>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</si>
  <si>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</si>
  <si>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VALOR MENSAL</t>
  </si>
  <si>
    <t>VALORE PERIODO</t>
  </si>
  <si>
    <t>TOTAL RECURSO</t>
  </si>
  <si>
    <t>TOTAL BDI</t>
  </si>
  <si>
    <t>DESPESAS INDIRETAS - BDI</t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</si>
  <si>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Dicas de Organização Comunitária e mecanismos de interlocução com a construtora e com o poder público municipal;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</si>
  <si>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Conteúdo</t>
    </r>
  </si>
  <si>
    <t>a)  Aprovado o texto pelas entidades responsáveis pelo projeto, o mesmo será enviado para o desenho gráfico.</t>
  </si>
  <si>
    <t>c) Depois da segunda revisão, o texto segue para uma última edição.</t>
  </si>
  <si>
    <t>Despesas Indiretas (25%)</t>
  </si>
  <si>
    <t>COORDENADOR/A DE EVENTOS</t>
  </si>
  <si>
    <t>TOTAL RECURSO MATERIAIS</t>
  </si>
  <si>
    <t>TOTAL SERVIÇO TERCEIROS</t>
  </si>
  <si>
    <t>TOTAL RECURSOS HUMANOS</t>
  </si>
  <si>
    <t>4.Diagramação e Impressão</t>
  </si>
  <si>
    <r>
      <rPr>
        <b/>
        <sz val="11"/>
        <rFont val="Arial"/>
        <family val="2"/>
      </rPr>
      <t>5.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Promoção</t>
    </r>
  </si>
  <si>
    <t>08 semanas, 40 horas semanais p/ coodenação</t>
  </si>
  <si>
    <t>DESIGNER</t>
  </si>
  <si>
    <t>ASSISTENTE SOCIAL</t>
  </si>
  <si>
    <t>01 Supervisor/a, 01 coordenador de campo, 01 Assistente Administrativo/a</t>
  </si>
  <si>
    <t>HH</t>
  </si>
  <si>
    <t>CARGA HORARIA</t>
  </si>
  <si>
    <t>800 horas</t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</si>
  <si>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Pesquisas complementares serão realizadas nas Bibliotecas locais e/ou regionais, e tambem via internet, nos portais dos governos e nos espaços complementares onde existam dados disponiveis. </t>
    </r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</si>
  <si>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 Informações sobre práticas ecológicas e sustentáveis importantes para assegurar o sucesso e a eficiência da realização das obras segundo o cronograma, sem atrasos, e tambem para promover uma melhor qualidade de vida na comunidade (ex.: o que fazer com o lixo, uso da água);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</si>
  <si>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Uma vez sistematizados os dados, os mesmos serão repassados à pessoa encarregada da redação.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</si>
  <si>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Feito o primeiro esforço de redação, o texto base será encaminhado para uma primeira revisão.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</si>
  <si>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Depois da primeira revisão, o texto base segue para a edição.</t>
    </r>
  </si>
  <si>
    <t>b) Finalizada a diagramação, o texto volta para uma segunda revisão.</t>
  </si>
  <si>
    <t>d) Estando correto, é encaminhado para a gráfica.</t>
  </si>
  <si>
    <t>O Guia será promovido na mídia local, nas mídias sociais e na comunidade, a partir de reuniões nas escolas.  As escolas serão a primeira oportunidade de informar a sociedade geral sobre o projeto específico e sobre as demais obras e os projetos sociais do governo federal e da Administração Municipal no Complexo da Barragem e em todo o Município.</t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</si>
  <si>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Fotos e listas de presença das reuniões.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</si>
  <si>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Enquanto isso, o/a Coordenador/a, em parceria com o/a Supervisor/a seleciona as fotos e ilustrações propostas para o Guia.</t>
    </r>
  </si>
  <si>
    <t>Atividade 01 – Elaboração e Consolidação do Guia de Participação cidadã e PDST.</t>
  </si>
  <si>
    <t>MOFS - Mobilização e, Organização e Fortalecimento Social</t>
  </si>
  <si>
    <t>Sistematizar e consolidar todas as informações adquiridas durante o trabalho social em um documento em formato cartilha que servirá como instrumento para o desenvolvimento da comunidade do Complexo Camping Clube.</t>
  </si>
  <si>
    <r>
      <t>Famílias da comunidade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Complexo Camping Clube e Gestão Municipal.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</si>
  <si>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Feita a primeira edição, o/a coordenador/a levará o texto produzido para a aprovação da Gestão Municipal.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</si>
  <si>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A equipe técnica poderá agendar algumas reuniões com os diversos atores do projeto: comunidade, sociedade civil, construtora, Prefeitura Municipal, Caixa e, quando necessário, outros órgãos do governo federal, para que possam ouvir opiniões e coletar informações para o Guia e PDST. 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</si>
  <si>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Pesquisa, Produção e Sistematização de conteúdos.</t>
    </r>
  </si>
  <si>
    <t>c)   A equipe técnica reunirá para rever e consolidar todas as informações adquiridas ao longo dos 36 meses de execução de TTS, com atenção especial as Pesquisas realizadas, Plantões, Visitas e às oficinas realizadas e com atenção em especial a Oficina de Fortalecimento de Bases Comunitárias: Guia e PDST. O objeto será uma cartilha atraente e acessivel, delineando um plano de ação para o futuro, que possa servir de instrumento para a comunidade e a Gestão Municipal, para continuar o desenvolvimento do Complexo Camping Clube.</t>
  </si>
  <si>
    <r>
      <t>g)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 xml:space="preserve">Os horários e dias de atendimento dos orgãos Municipais como também telefones e contatos úteis. </t>
    </r>
  </si>
  <si>
    <t>f) Mapeamento de organizações da sociedade civil ou pública com atuação na macroárea, bem como do mercado de trabalho existente;</t>
  </si>
  <si>
    <t>O Guia de Participação Cidadã e PDST terá como conteúdo: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</si>
  <si>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Informações básicas sobre as obras realizadas e os benefícios que acarretarão para a comunidade (ex.: importância da ligação domiciliar para a saúde da família e da comunidade);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</si>
  <si>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Informações sobre o TTS e os projetos complementares da Administração Municipal na área;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</si>
  <si>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Dicas de educação sanitária e ambiental (ex.: higiene, prevenção de doenças como dengue, disenteria, hepatite, e leptospirose) e Covid-19;</t>
    </r>
  </si>
  <si>
    <t>3. Redação, Revisão, Edição e Aprovação de Conteúdos pela Administração Municipal: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</si>
  <si>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Atas de reuniões com lideranças comunitárias e representantes de entidades parceiras do projeto.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</si>
  <si>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Cópia do documento final diagramado.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</si>
  <si>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Guia da Participação Cidadã/PDST produzido e impresso.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</si>
  <si>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Relatórios de execução, fotos da entrega em pontos estratégicos</t>
    </r>
  </si>
  <si>
    <t>Uma vez encerrada o trabalho social, torna-se necessário providenciar, como prosseguimento, ferramentas para garantir meios, pelos quais a comunidade não seja abandonada e possa continuar seu processo de desenvolvimento social e economico. A boa execução das obras e o benefício continuado de sua realização para comunidade do Complexo da Camping Clube e de toda a sociedade de Águas Lindas de Goiás dependerá da população: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</si>
  <si>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Ser informada sobre as obras do governo federal e da Administração Municipal, com vistas melhorias da qualidade de vida das famílias que vivem no Complexo Camping Clube;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</si>
  <si>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Conhecer as opções e oportunidades de ampliar a organização comunitária, a consciência ambiental e as alternativas de geração de ocupação, emprego e renda a partir das obras; </t>
    </r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</si>
  <si>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Estabelecer canais sustentáveis de interlocução com o poder público municipal e demais atores do processo;</t>
    </r>
  </si>
  <si>
    <t>Reuniões/Visitas/Pesquisas - Elaboração do Guia comunitário e PDST – Complexo Camping Clube</t>
  </si>
  <si>
    <t>Produção e Impressão do Guia e PDST – formato tipo revista 20cmx 30cm, 32 páginas, cores, papel reciclado, 4x4 cores, frente e verso, uma dobra ao meio e grampeado.</t>
  </si>
  <si>
    <t xml:space="preserve">*Levando em conta a responsabilidade pelas praticas de sustentabilidade, o papel reciclado a ser utilizado para confecção do Guia/PDST, é confeccionado com 100% de material reciclado, sem nenhum acréscimo de celulose virgem e possui a superfície tipicamente conhecida pela tonalidade mista e aspecto mais rústico. </t>
  </si>
  <si>
    <r>
      <t>e)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Impressão de 2.000 Guias e PDST.</t>
    </r>
  </si>
  <si>
    <r>
      <rPr>
        <b/>
        <sz val="11"/>
        <rFont val="Arial"/>
        <family val="2"/>
      </rPr>
      <t>6.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Distribuição: </t>
    </r>
    <r>
      <rPr>
        <sz val="11"/>
        <color theme="1"/>
        <rFont val="Arial"/>
        <family val="2"/>
      </rPr>
      <t>O Guia da Participação Cidadã/PDST será o principal instrumento de informação sobre os empreendimentos e sobre as ações sociais na comunidade durante o período de obras e também no pós-obras. Por essa razão, será feita a impressão de 2.000 mil exemplares, para que haja qualidade suficiente de guias a serem distribuídos nas escolas, nas obras, nos órgãos públicos e de casa em casa, quando necessário. A principal estratégia de distribuição está centrada nas escolas,  comercios locais e associações.</t>
    </r>
  </si>
  <si>
    <t>3º e 4º mês de Execução de PTTS</t>
  </si>
  <si>
    <t>3º e 4º mês</t>
  </si>
  <si>
    <t>https://expanssiva.com.br/produto/revista-21x30-cm-fechada-papel-reciclado-90-gr-dobra-e-02-grampos</t>
  </si>
  <si>
    <t>Cotação</t>
  </si>
  <si>
    <t>Atividade 1</t>
  </si>
  <si>
    <t>Total Atividade 1</t>
  </si>
  <si>
    <t>Subtotal Atividade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</si>
</sst>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7"/>
      <color theme="1"/>
      <name val="Times New Roman"/>
      <family val="1"/>
    </font>
    <font>
      <sz val="11"/>
      <color theme="1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7"/>
      <name val="Times New Roman"/>
      <family val="1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2">
    <xf numFmtId="0" fontId="0" fillId="0" borderId="0" xfId="0"/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5" fillId="0" borderId="32" xfId="1" applyFont="1" applyBorder="1" applyAlignment="1">
      <alignment horizontal="right" vertical="center" wrapText="1"/>
    </xf>
    <xf numFmtId="0" fontId="5" fillId="0" borderId="35" xfId="0" applyFont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/>
    </xf>
    <xf numFmtId="44" fontId="0" fillId="0" borderId="0" xfId="0" applyNumberFormat="1"/>
    <xf numFmtId="0" fontId="12" fillId="0" borderId="22" xfId="0" applyFont="1" applyBorder="1" applyAlignment="1">
      <alignment horizontal="center"/>
    </xf>
    <xf numFmtId="44" fontId="12" fillId="0" borderId="37" xfId="1" applyFont="1" applyBorder="1"/>
    <xf numFmtId="44" fontId="12" fillId="0" borderId="32" xfId="1" applyFont="1" applyBorder="1"/>
    <xf numFmtId="44" fontId="13" fillId="0" borderId="1" xfId="0" applyNumberFormat="1" applyFont="1" applyBorder="1"/>
    <xf numFmtId="44" fontId="12" fillId="0" borderId="16" xfId="1" applyFont="1" applyBorder="1"/>
    <xf numFmtId="44" fontId="12" fillId="0" borderId="17" xfId="1" applyFont="1" applyBorder="1"/>
    <xf numFmtId="0" fontId="12" fillId="0" borderId="23" xfId="0" applyFont="1" applyBorder="1" applyAlignment="1">
      <alignment horizontal="center"/>
    </xf>
    <xf numFmtId="44" fontId="12" fillId="0" borderId="24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4" fontId="12" fillId="0" borderId="2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4" fontId="13" fillId="0" borderId="1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4" fontId="13" fillId="0" borderId="2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47" xfId="0" applyFont="1" applyBorder="1"/>
    <xf numFmtId="44" fontId="12" fillId="0" borderId="32" xfId="0" applyNumberFormat="1" applyFont="1" applyBorder="1"/>
    <xf numFmtId="0" fontId="12" fillId="0" borderId="0" xfId="0" applyFont="1" applyFill="1" applyBorder="1"/>
    <xf numFmtId="0" fontId="12" fillId="0" borderId="13" xfId="0" applyFont="1" applyFill="1" applyBorder="1"/>
    <xf numFmtId="44" fontId="12" fillId="0" borderId="0" xfId="1" applyFont="1"/>
    <xf numFmtId="0" fontId="12" fillId="0" borderId="35" xfId="0" applyFont="1" applyFill="1" applyBorder="1"/>
    <xf numFmtId="0" fontId="12" fillId="0" borderId="36" xfId="0" applyFont="1" applyFill="1" applyBorder="1"/>
    <xf numFmtId="0" fontId="12" fillId="0" borderId="13" xfId="0" applyFont="1" applyFill="1" applyBorder="1" applyAlignment="1">
      <alignment horizontal="center"/>
    </xf>
    <xf numFmtId="44" fontId="12" fillId="0" borderId="31" xfId="1" applyFont="1" applyBorder="1"/>
    <xf numFmtId="44" fontId="12" fillId="0" borderId="46" xfId="0" applyNumberFormat="1" applyFont="1" applyBorder="1"/>
    <xf numFmtId="44" fontId="13" fillId="0" borderId="1" xfId="1" applyFont="1" applyBorder="1"/>
    <xf numFmtId="9" fontId="13" fillId="0" borderId="1" xfId="0" applyNumberFormat="1" applyFont="1" applyBorder="1" applyAlignment="1">
      <alignment horizontal="center"/>
    </xf>
    <xf numFmtId="0" fontId="12" fillId="0" borderId="47" xfId="0" applyFont="1" applyFill="1" applyBorder="1"/>
    <xf numFmtId="0" fontId="12" fillId="0" borderId="38" xfId="0" applyFont="1" applyFill="1" applyBorder="1"/>
    <xf numFmtId="0" fontId="3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44" fontId="12" fillId="0" borderId="0" xfId="0" applyNumberFormat="1" applyFont="1" applyBorder="1"/>
    <xf numFmtId="44" fontId="12" fillId="0" borderId="0" xfId="1" applyFont="1" applyBorder="1"/>
    <xf numFmtId="44" fontId="12" fillId="0" borderId="0" xfId="1" applyFont="1" applyFill="1" applyBorder="1"/>
    <xf numFmtId="44" fontId="5" fillId="0" borderId="17" xfId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12" fillId="0" borderId="47" xfId="0" applyNumberFormat="1" applyFont="1" applyBorder="1"/>
    <xf numFmtId="44" fontId="12" fillId="0" borderId="35" xfId="0" applyNumberFormat="1" applyFont="1" applyBorder="1"/>
    <xf numFmtId="44" fontId="12" fillId="0" borderId="35" xfId="1" applyFont="1" applyBorder="1"/>
    <xf numFmtId="44" fontId="12" fillId="0" borderId="38" xfId="1" applyFont="1" applyBorder="1"/>
    <xf numFmtId="0" fontId="13" fillId="0" borderId="6" xfId="0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2" applyFill="1"/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4" fontId="5" fillId="0" borderId="21" xfId="1" applyFont="1" applyBorder="1" applyAlignment="1">
      <alignment horizontal="center" vertical="center" wrapText="1"/>
    </xf>
    <xf numFmtId="44" fontId="5" fillId="0" borderId="2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44" fontId="5" fillId="0" borderId="18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4" fontId="3" fillId="2" borderId="25" xfId="1" applyFont="1" applyFill="1" applyBorder="1" applyAlignment="1">
      <alignment horizontal="center" vertical="center" wrapText="1"/>
    </xf>
    <xf numFmtId="44" fontId="3" fillId="2" borderId="27" xfId="1" applyFont="1" applyFill="1" applyBorder="1" applyAlignment="1">
      <alignment horizontal="center" vertical="center" wrapText="1"/>
    </xf>
    <xf numFmtId="44" fontId="10" fillId="3" borderId="25" xfId="1" applyFont="1" applyFill="1" applyBorder="1" applyAlignment="1">
      <alignment horizontal="center" vertical="center" wrapText="1"/>
    </xf>
    <xf numFmtId="44" fontId="10" fillId="3" borderId="27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44" fontId="9" fillId="0" borderId="23" xfId="1" applyFont="1" applyFill="1" applyBorder="1" applyAlignment="1">
      <alignment horizontal="center" vertical="center" wrapText="1"/>
    </xf>
    <xf numFmtId="44" fontId="9" fillId="0" borderId="24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3" fillId="3" borderId="25" xfId="1" applyFont="1" applyFill="1" applyBorder="1" applyAlignment="1">
      <alignment horizontal="center"/>
    </xf>
    <xf numFmtId="44" fontId="3" fillId="3" borderId="27" xfId="1" applyFont="1" applyFill="1" applyBorder="1" applyAlignment="1">
      <alignment horizontal="center"/>
    </xf>
    <xf numFmtId="44" fontId="5" fillId="0" borderId="47" xfId="1" applyFont="1" applyFill="1" applyBorder="1" applyAlignment="1">
      <alignment horizontal="center" vertical="center"/>
    </xf>
    <xf numFmtId="44" fontId="5" fillId="0" borderId="48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44" fontId="9" fillId="0" borderId="28" xfId="1" applyFont="1" applyFill="1" applyBorder="1" applyAlignment="1">
      <alignment horizontal="center" vertical="center" wrapText="1"/>
    </xf>
    <xf numFmtId="44" fontId="9" fillId="0" borderId="29" xfId="1" applyFont="1" applyFill="1" applyBorder="1" applyAlignment="1">
      <alignment horizontal="center" vertical="center" wrapText="1"/>
    </xf>
    <xf numFmtId="44" fontId="10" fillId="0" borderId="25" xfId="1" applyFont="1" applyFill="1" applyBorder="1" applyAlignment="1">
      <alignment horizontal="center" vertical="center" wrapText="1"/>
    </xf>
    <xf numFmtId="44" fontId="10" fillId="0" borderId="27" xfId="1" applyFont="1" applyFill="1" applyBorder="1" applyAlignment="1">
      <alignment horizontal="center" vertical="center" wrapText="1"/>
    </xf>
    <xf numFmtId="44" fontId="9" fillId="0" borderId="43" xfId="1" applyFont="1" applyFill="1" applyBorder="1" applyAlignment="1">
      <alignment horizontal="center" vertical="center" wrapText="1"/>
    </xf>
    <xf numFmtId="44" fontId="9" fillId="0" borderId="44" xfId="1" applyFont="1" applyFill="1" applyBorder="1" applyAlignment="1">
      <alignment horizontal="center" vertical="center" wrapText="1"/>
    </xf>
    <xf numFmtId="44" fontId="5" fillId="0" borderId="38" xfId="1" applyFont="1" applyFill="1" applyBorder="1" applyAlignment="1">
      <alignment horizontal="center" vertical="center"/>
    </xf>
    <xf numFmtId="44" fontId="5" fillId="0" borderId="49" xfId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/>
    </xf>
    <xf numFmtId="44" fontId="5" fillId="0" borderId="35" xfId="1" applyFont="1" applyFill="1" applyBorder="1" applyAlignment="1">
      <alignment horizontal="center" vertical="center"/>
    </xf>
    <xf numFmtId="44" fontId="5" fillId="0" borderId="45" xfId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44" fontId="3" fillId="3" borderId="41" xfId="0" applyNumberFormat="1" applyFont="1" applyFill="1" applyBorder="1" applyAlignment="1">
      <alignment horizontal="center" vertical="center"/>
    </xf>
    <xf numFmtId="8" fontId="3" fillId="3" borderId="42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44" fontId="5" fillId="0" borderId="19" xfId="1" applyFont="1" applyFill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1063626</xdr:colOff>
      <xdr:row>0</xdr:row>
      <xdr:rowOff>58209</xdr:rowOff>
    </xdr:from>
    <xdr:to>
      <xdr:col>6</xdr:col>
      <xdr:colOff>11113</xdr:colOff>
      <xdr:row>0</xdr:row>
      <xdr:rowOff>936625</xdr:rowOff>
    </xdr:to>
    <xdr:pic>
      <xdr:nvPicPr>
        <xdr:cNvPr id="2" name="Imagem 1" descr="cabeçalho">
          <a:extLst>
            <a:ext uri="{FF2B5EF4-FFF2-40B4-BE49-F238E27FC236}">
              <a16:creationId xmlns:a16="http://schemas.microsoft.com/office/drawing/2014/main" id="{6B103A74-99E4-400D-809D-FCBE62BA14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6" y="58209"/>
          <a:ext cx="6615112" cy="878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panssiva.com.br/produto/revista-21x30-cm-fechada-papel-reciclado-90-gr-dobra-e-02-gramp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>
    <pageSetUpPr fitToPage="1"/>
  </sheetPr>
  <dimension ref="A1:M83"/>
  <sheetViews>
    <sheetView tabSelected="1" view="pageBreakPreview" zoomScale="80" zoomScaleNormal="80" zoomScaleSheetLayoutView="80" workbookViewId="0">
      <selection activeCell="L53" sqref="L53"/>
    </sheetView>
  </sheetViews>
  <sheetFormatPr defaultRowHeight="15" x14ac:dyDescent="0.25"/>
  <cols>
    <col min="1" max="1" width="34" style="6" customWidth="1"/>
    <col min="2" max="2" width="13.140625" style="6" customWidth="1"/>
    <col min="3" max="3" width="20.85546875" style="6" customWidth="1"/>
    <col min="4" max="4" width="18.85546875" style="6" customWidth="1"/>
    <col min="5" max="5" width="13.140625" style="6" customWidth="1"/>
    <col min="6" max="6" width="15.140625" style="6" customWidth="1"/>
    <col min="7" max="16384" width="9.140625" style="6"/>
  </cols>
  <sheetData>
    <row r="1" spans="1:13" ht="79.5" customHeight="1" thickBot="1" x14ac:dyDescent="0.3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 thickBot="1" x14ac:dyDescent="0.3">
      <c r="A2" s="202" t="s">
        <v>108</v>
      </c>
      <c r="B2" s="203"/>
      <c r="C2" s="203"/>
      <c r="D2" s="203"/>
      <c r="E2" s="203"/>
      <c r="F2" s="203"/>
      <c r="G2" s="203"/>
      <c r="H2" s="204"/>
    </row>
    <row r="3" spans="1:13" ht="15.75" customHeight="1" thickBot="1" x14ac:dyDescent="0.3">
      <c r="A3" s="79" t="s">
        <v>0</v>
      </c>
      <c r="B3" s="205" t="s">
        <v>109</v>
      </c>
      <c r="C3" s="206"/>
      <c r="D3" s="206"/>
      <c r="E3" s="206"/>
      <c r="F3" s="206"/>
      <c r="G3" s="206"/>
      <c r="H3" s="207"/>
    </row>
    <row r="4" spans="1:13" ht="15.75" thickBot="1" x14ac:dyDescent="0.3">
      <c r="A4" s="79" t="s">
        <v>1</v>
      </c>
      <c r="B4" s="205" t="s">
        <v>42</v>
      </c>
      <c r="C4" s="206"/>
      <c r="D4" s="206"/>
      <c r="E4" s="206"/>
      <c r="F4" s="206"/>
      <c r="G4" s="206"/>
      <c r="H4" s="207"/>
    </row>
    <row r="5" spans="1:13" ht="43.5" customHeight="1" thickBot="1" x14ac:dyDescent="0.3">
      <c r="A5" s="79" t="s">
        <v>2</v>
      </c>
      <c r="B5" s="208" t="s">
        <v>110</v>
      </c>
      <c r="C5" s="209"/>
      <c r="D5" s="209"/>
      <c r="E5" s="209"/>
      <c r="F5" s="209"/>
      <c r="G5" s="209"/>
      <c r="H5" s="210"/>
    </row>
    <row r="6" spans="1:13" ht="15.75" thickBot="1" x14ac:dyDescent="0.3">
      <c r="A6" s="79" t="s">
        <v>3</v>
      </c>
      <c r="B6" s="214" t="s">
        <v>46</v>
      </c>
      <c r="C6" s="215"/>
      <c r="D6" s="215"/>
      <c r="E6" s="215"/>
      <c r="F6" s="215"/>
      <c r="G6" s="215"/>
      <c r="H6" s="216"/>
    </row>
    <row r="7" spans="1:13" ht="15.75" customHeight="1" thickBot="1" x14ac:dyDescent="0.3">
      <c r="A7" s="79" t="s">
        <v>43</v>
      </c>
      <c r="B7" s="205" t="s">
        <v>111</v>
      </c>
      <c r="C7" s="206"/>
      <c r="D7" s="206"/>
      <c r="E7" s="206"/>
      <c r="F7" s="206"/>
      <c r="G7" s="206"/>
      <c r="H7" s="207"/>
    </row>
    <row r="8" spans="1:13" ht="15.75" thickBot="1" x14ac:dyDescent="0.3">
      <c r="A8" s="79" t="s">
        <v>4</v>
      </c>
      <c r="B8" s="211" t="s">
        <v>131</v>
      </c>
      <c r="C8" s="212"/>
      <c r="D8" s="212"/>
      <c r="E8" s="212"/>
      <c r="F8" s="212"/>
      <c r="G8" s="212"/>
      <c r="H8" s="213"/>
    </row>
    <row r="9" spans="1:13" ht="73.5" customHeight="1" x14ac:dyDescent="0.25">
      <c r="A9" s="91" t="s">
        <v>37</v>
      </c>
      <c r="B9" s="172" t="s">
        <v>127</v>
      </c>
      <c r="C9" s="173"/>
      <c r="D9" s="173"/>
      <c r="E9" s="173"/>
      <c r="F9" s="173"/>
      <c r="G9" s="173"/>
      <c r="H9" s="174"/>
    </row>
    <row r="10" spans="1:13" ht="32.25" customHeight="1" x14ac:dyDescent="0.25">
      <c r="A10" s="92"/>
      <c r="B10" s="96" t="s">
        <v>128</v>
      </c>
      <c r="C10" s="97"/>
      <c r="D10" s="97"/>
      <c r="E10" s="97"/>
      <c r="F10" s="97"/>
      <c r="G10" s="97"/>
      <c r="H10" s="98"/>
    </row>
    <row r="11" spans="1:13" ht="31.5" customHeight="1" x14ac:dyDescent="0.25">
      <c r="A11" s="92"/>
      <c r="B11" s="86" t="s">
        <v>129</v>
      </c>
      <c r="C11" s="87"/>
      <c r="D11" s="87"/>
      <c r="E11" s="87"/>
      <c r="F11" s="87"/>
      <c r="G11" s="87"/>
      <c r="H11" s="88"/>
    </row>
    <row r="12" spans="1:13" ht="30.75" customHeight="1" x14ac:dyDescent="0.25">
      <c r="A12" s="92"/>
      <c r="B12" s="86" t="s">
        <v>130</v>
      </c>
      <c r="C12" s="87"/>
      <c r="D12" s="87"/>
      <c r="E12" s="87"/>
      <c r="F12" s="87"/>
      <c r="G12" s="87"/>
      <c r="H12" s="88"/>
    </row>
    <row r="13" spans="1:13" ht="34.5" customHeight="1" thickBot="1" x14ac:dyDescent="0.3">
      <c r="A13" s="171"/>
      <c r="B13" s="217" t="s">
        <v>5</v>
      </c>
      <c r="C13" s="218"/>
      <c r="D13" s="218"/>
      <c r="E13" s="218"/>
      <c r="F13" s="218"/>
      <c r="G13" s="218"/>
      <c r="H13" s="219"/>
    </row>
    <row r="14" spans="1:13" ht="15.75" thickBot="1" x14ac:dyDescent="0.3">
      <c r="A14" s="79" t="s">
        <v>6</v>
      </c>
      <c r="B14" s="211" t="s">
        <v>94</v>
      </c>
      <c r="C14" s="212"/>
      <c r="D14" s="212"/>
      <c r="E14" s="212"/>
      <c r="F14" s="212"/>
      <c r="G14" s="212"/>
      <c r="H14" s="213"/>
    </row>
    <row r="15" spans="1:13" x14ac:dyDescent="0.25">
      <c r="A15" s="91" t="s">
        <v>7</v>
      </c>
      <c r="B15" s="220" t="s">
        <v>114</v>
      </c>
      <c r="C15" s="221"/>
      <c r="D15" s="221"/>
      <c r="E15" s="221"/>
      <c r="F15" s="221"/>
      <c r="G15" s="221"/>
      <c r="H15" s="222"/>
    </row>
    <row r="16" spans="1:13" ht="44.25" customHeight="1" x14ac:dyDescent="0.25">
      <c r="A16" s="92"/>
      <c r="B16" s="96" t="s">
        <v>113</v>
      </c>
      <c r="C16" s="97"/>
      <c r="D16" s="97"/>
      <c r="E16" s="97"/>
      <c r="F16" s="97"/>
      <c r="G16" s="97"/>
      <c r="H16" s="98"/>
    </row>
    <row r="17" spans="1:8" ht="30.75" customHeight="1" x14ac:dyDescent="0.25">
      <c r="A17" s="92"/>
      <c r="B17" s="86" t="s">
        <v>98</v>
      </c>
      <c r="C17" s="87"/>
      <c r="D17" s="87"/>
      <c r="E17" s="87"/>
      <c r="F17" s="87"/>
      <c r="G17" s="87"/>
      <c r="H17" s="88"/>
    </row>
    <row r="18" spans="1:8" ht="91.5" customHeight="1" x14ac:dyDescent="0.25">
      <c r="A18" s="92"/>
      <c r="B18" s="96" t="s">
        <v>115</v>
      </c>
      <c r="C18" s="97"/>
      <c r="D18" s="97"/>
      <c r="E18" s="97"/>
      <c r="F18" s="97"/>
      <c r="G18" s="97"/>
      <c r="H18" s="98"/>
    </row>
    <row r="19" spans="1:8" x14ac:dyDescent="0.25">
      <c r="A19" s="92"/>
      <c r="B19" s="118" t="s">
        <v>81</v>
      </c>
      <c r="C19" s="119"/>
      <c r="D19" s="119"/>
      <c r="E19" s="119"/>
      <c r="F19" s="119"/>
      <c r="G19" s="119"/>
      <c r="H19" s="120"/>
    </row>
    <row r="20" spans="1:8" x14ac:dyDescent="0.25">
      <c r="A20" s="92"/>
      <c r="B20" s="121" t="s">
        <v>118</v>
      </c>
      <c r="C20" s="122"/>
      <c r="D20" s="122"/>
      <c r="E20" s="122"/>
      <c r="F20" s="122"/>
      <c r="G20" s="122"/>
      <c r="H20" s="123"/>
    </row>
    <row r="21" spans="1:8" ht="30.75" customHeight="1" x14ac:dyDescent="0.25">
      <c r="A21" s="92"/>
      <c r="B21" s="86" t="s">
        <v>119</v>
      </c>
      <c r="C21" s="111"/>
      <c r="D21" s="111"/>
      <c r="E21" s="111"/>
      <c r="F21" s="111"/>
      <c r="G21" s="111"/>
      <c r="H21" s="88"/>
    </row>
    <row r="22" spans="1:8" x14ac:dyDescent="0.25">
      <c r="A22" s="92"/>
      <c r="B22" s="112" t="s">
        <v>120</v>
      </c>
      <c r="C22" s="113"/>
      <c r="D22" s="113"/>
      <c r="E22" s="113"/>
      <c r="F22" s="113"/>
      <c r="G22" s="113"/>
      <c r="H22" s="114"/>
    </row>
    <row r="23" spans="1:8" ht="47.25" customHeight="1" x14ac:dyDescent="0.25">
      <c r="A23" s="92"/>
      <c r="B23" s="86" t="s">
        <v>99</v>
      </c>
      <c r="C23" s="111"/>
      <c r="D23" s="111"/>
      <c r="E23" s="111"/>
      <c r="F23" s="111"/>
      <c r="G23" s="111"/>
      <c r="H23" s="88"/>
    </row>
    <row r="24" spans="1:8" ht="30.75" customHeight="1" x14ac:dyDescent="0.25">
      <c r="A24" s="92"/>
      <c r="B24" s="86" t="s">
        <v>121</v>
      </c>
      <c r="C24" s="111"/>
      <c r="D24" s="111"/>
      <c r="E24" s="111"/>
      <c r="F24" s="111"/>
      <c r="G24" s="111"/>
      <c r="H24" s="88"/>
    </row>
    <row r="25" spans="1:8" ht="30.75" customHeight="1" x14ac:dyDescent="0.25">
      <c r="A25" s="92"/>
      <c r="B25" s="86" t="s">
        <v>80</v>
      </c>
      <c r="C25" s="111"/>
      <c r="D25" s="111"/>
      <c r="E25" s="111"/>
      <c r="F25" s="111"/>
      <c r="G25" s="111"/>
      <c r="H25" s="88"/>
    </row>
    <row r="26" spans="1:8" ht="30.75" customHeight="1" x14ac:dyDescent="0.25">
      <c r="A26" s="92"/>
      <c r="B26" s="86" t="s">
        <v>117</v>
      </c>
      <c r="C26" s="87"/>
      <c r="D26" s="87"/>
      <c r="E26" s="87"/>
      <c r="F26" s="87"/>
      <c r="G26" s="87"/>
      <c r="H26" s="88"/>
    </row>
    <row r="27" spans="1:8" x14ac:dyDescent="0.25">
      <c r="A27" s="92"/>
      <c r="B27" s="112" t="s">
        <v>116</v>
      </c>
      <c r="C27" s="113"/>
      <c r="D27" s="113"/>
      <c r="E27" s="113"/>
      <c r="F27" s="113"/>
      <c r="G27" s="113"/>
      <c r="H27" s="114"/>
    </row>
    <row r="28" spans="1:8" ht="17.25" customHeight="1" x14ac:dyDescent="0.25">
      <c r="A28" s="92"/>
      <c r="B28" s="115" t="s">
        <v>122</v>
      </c>
      <c r="C28" s="116"/>
      <c r="D28" s="116"/>
      <c r="E28" s="116"/>
      <c r="F28" s="116"/>
      <c r="G28" s="116"/>
      <c r="H28" s="117"/>
    </row>
    <row r="29" spans="1:8" ht="32.25" customHeight="1" x14ac:dyDescent="0.25">
      <c r="A29" s="92"/>
      <c r="B29" s="86" t="s">
        <v>100</v>
      </c>
      <c r="C29" s="87"/>
      <c r="D29" s="87"/>
      <c r="E29" s="87"/>
      <c r="F29" s="87"/>
      <c r="G29" s="87"/>
      <c r="H29" s="88"/>
    </row>
    <row r="30" spans="1:8" x14ac:dyDescent="0.25">
      <c r="A30" s="92"/>
      <c r="B30" s="86" t="s">
        <v>101</v>
      </c>
      <c r="C30" s="87"/>
      <c r="D30" s="87"/>
      <c r="E30" s="87"/>
      <c r="F30" s="87"/>
      <c r="G30" s="87"/>
      <c r="H30" s="88"/>
    </row>
    <row r="31" spans="1:8" x14ac:dyDescent="0.25">
      <c r="A31" s="92"/>
      <c r="B31" s="86" t="s">
        <v>102</v>
      </c>
      <c r="C31" s="87"/>
      <c r="D31" s="87"/>
      <c r="E31" s="87"/>
      <c r="F31" s="87"/>
      <c r="G31" s="87"/>
      <c r="H31" s="88"/>
    </row>
    <row r="32" spans="1:8" ht="30.75" customHeight="1" x14ac:dyDescent="0.25">
      <c r="A32" s="92"/>
      <c r="B32" s="86" t="s">
        <v>112</v>
      </c>
      <c r="C32" s="87"/>
      <c r="D32" s="87"/>
      <c r="E32" s="87"/>
      <c r="F32" s="87"/>
      <c r="G32" s="87"/>
      <c r="H32" s="88"/>
    </row>
    <row r="33" spans="1:8" ht="30.75" customHeight="1" x14ac:dyDescent="0.25">
      <c r="A33" s="92"/>
      <c r="B33" s="96" t="s">
        <v>107</v>
      </c>
      <c r="C33" s="97"/>
      <c r="D33" s="97"/>
      <c r="E33" s="97"/>
      <c r="F33" s="97"/>
      <c r="G33" s="97"/>
      <c r="H33" s="98"/>
    </row>
    <row r="34" spans="1:8" x14ac:dyDescent="0.25">
      <c r="A34" s="92"/>
      <c r="B34" s="125" t="s">
        <v>89</v>
      </c>
      <c r="C34" s="126"/>
      <c r="D34" s="126"/>
      <c r="E34" s="126"/>
      <c r="F34" s="126"/>
      <c r="G34" s="126"/>
      <c r="H34" s="127"/>
    </row>
    <row r="35" spans="1:8" ht="30.75" customHeight="1" x14ac:dyDescent="0.25">
      <c r="A35" s="92"/>
      <c r="B35" s="86" t="s">
        <v>82</v>
      </c>
      <c r="C35" s="87"/>
      <c r="D35" s="87"/>
      <c r="E35" s="87"/>
      <c r="F35" s="87"/>
      <c r="G35" s="87"/>
      <c r="H35" s="88"/>
    </row>
    <row r="36" spans="1:8" x14ac:dyDescent="0.25">
      <c r="A36" s="92"/>
      <c r="B36" s="86" t="s">
        <v>103</v>
      </c>
      <c r="C36" s="87"/>
      <c r="D36" s="87"/>
      <c r="E36" s="87"/>
      <c r="F36" s="87"/>
      <c r="G36" s="87"/>
      <c r="H36" s="88"/>
    </row>
    <row r="37" spans="1:8" x14ac:dyDescent="0.25">
      <c r="A37" s="92"/>
      <c r="B37" s="86" t="s">
        <v>83</v>
      </c>
      <c r="C37" s="87"/>
      <c r="D37" s="87"/>
      <c r="E37" s="87"/>
      <c r="F37" s="87"/>
      <c r="G37" s="87"/>
      <c r="H37" s="88"/>
    </row>
    <row r="38" spans="1:8" x14ac:dyDescent="0.25">
      <c r="A38" s="92"/>
      <c r="B38" s="86" t="s">
        <v>104</v>
      </c>
      <c r="C38" s="87"/>
      <c r="D38" s="87"/>
      <c r="E38" s="87"/>
      <c r="F38" s="87"/>
      <c r="G38" s="87"/>
      <c r="H38" s="88"/>
    </row>
    <row r="39" spans="1:8" x14ac:dyDescent="0.25">
      <c r="A39" s="92"/>
      <c r="B39" s="93" t="s">
        <v>90</v>
      </c>
      <c r="C39" s="94"/>
      <c r="D39" s="94"/>
      <c r="E39" s="94"/>
      <c r="F39" s="94"/>
      <c r="G39" s="94"/>
      <c r="H39" s="95"/>
    </row>
    <row r="40" spans="1:8" ht="61.5" customHeight="1" x14ac:dyDescent="0.25">
      <c r="A40" s="92"/>
      <c r="B40" s="96" t="s">
        <v>105</v>
      </c>
      <c r="C40" s="97"/>
      <c r="D40" s="97"/>
      <c r="E40" s="97"/>
      <c r="F40" s="97"/>
      <c r="G40" s="97"/>
      <c r="H40" s="98"/>
    </row>
    <row r="41" spans="1:8" ht="88.5" customHeight="1" thickBot="1" x14ac:dyDescent="0.3">
      <c r="A41" s="92"/>
      <c r="B41" s="99" t="s">
        <v>135</v>
      </c>
      <c r="C41" s="100"/>
      <c r="D41" s="100"/>
      <c r="E41" s="100"/>
      <c r="F41" s="100"/>
      <c r="G41" s="100"/>
      <c r="H41" s="101"/>
    </row>
    <row r="42" spans="1:8" x14ac:dyDescent="0.25">
      <c r="A42" s="91" t="s">
        <v>44</v>
      </c>
      <c r="B42" s="172" t="s">
        <v>123</v>
      </c>
      <c r="C42" s="173"/>
      <c r="D42" s="173"/>
      <c r="E42" s="173"/>
      <c r="F42" s="173"/>
      <c r="G42" s="173"/>
      <c r="H42" s="174"/>
    </row>
    <row r="43" spans="1:8" x14ac:dyDescent="0.25">
      <c r="A43" s="92"/>
      <c r="B43" s="86" t="s">
        <v>106</v>
      </c>
      <c r="C43" s="87"/>
      <c r="D43" s="87"/>
      <c r="E43" s="87"/>
      <c r="F43" s="87"/>
      <c r="G43" s="87"/>
      <c r="H43" s="88"/>
    </row>
    <row r="44" spans="1:8" ht="28.5" customHeight="1" x14ac:dyDescent="0.25">
      <c r="A44" s="92"/>
      <c r="B44" s="86" t="s">
        <v>8</v>
      </c>
      <c r="C44" s="87"/>
      <c r="D44" s="87"/>
      <c r="E44" s="87"/>
      <c r="F44" s="87"/>
      <c r="G44" s="87"/>
      <c r="H44" s="88"/>
    </row>
    <row r="45" spans="1:8" x14ac:dyDescent="0.25">
      <c r="A45" s="92"/>
      <c r="B45" s="184" t="s">
        <v>124</v>
      </c>
      <c r="C45" s="185"/>
      <c r="D45" s="185"/>
      <c r="E45" s="185"/>
      <c r="F45" s="185"/>
      <c r="G45" s="185"/>
      <c r="H45" s="186"/>
    </row>
    <row r="46" spans="1:8" ht="15.75" thickBot="1" x14ac:dyDescent="0.3">
      <c r="A46" s="171"/>
      <c r="B46" s="187" t="s">
        <v>134</v>
      </c>
      <c r="C46" s="188"/>
      <c r="D46" s="188"/>
      <c r="E46" s="188"/>
      <c r="F46" s="188"/>
      <c r="G46" s="188"/>
      <c r="H46" s="189"/>
    </row>
    <row r="47" spans="1:8" x14ac:dyDescent="0.25">
      <c r="A47" s="91" t="s">
        <v>9</v>
      </c>
      <c r="B47" s="172" t="s">
        <v>125</v>
      </c>
      <c r="C47" s="173"/>
      <c r="D47" s="173"/>
      <c r="E47" s="173"/>
      <c r="F47" s="173"/>
      <c r="G47" s="173"/>
      <c r="H47" s="174"/>
    </row>
    <row r="48" spans="1:8" x14ac:dyDescent="0.25">
      <c r="A48" s="92"/>
      <c r="B48" s="175" t="s">
        <v>10</v>
      </c>
      <c r="C48" s="176"/>
      <c r="D48" s="176"/>
      <c r="E48" s="176"/>
      <c r="F48" s="176"/>
      <c r="G48" s="176"/>
      <c r="H48" s="177"/>
    </row>
    <row r="49" spans="1:8" ht="15.75" thickBot="1" x14ac:dyDescent="0.3">
      <c r="A49" s="92"/>
      <c r="B49" s="178" t="s">
        <v>11</v>
      </c>
      <c r="C49" s="179"/>
      <c r="D49" s="179"/>
      <c r="E49" s="179"/>
      <c r="F49" s="179"/>
      <c r="G49" s="179"/>
      <c r="H49" s="180"/>
    </row>
    <row r="50" spans="1:8" ht="15.75" thickBot="1" x14ac:dyDescent="0.3">
      <c r="A50" s="92"/>
      <c r="B50" s="178" t="s">
        <v>126</v>
      </c>
      <c r="C50" s="179"/>
      <c r="D50" s="179"/>
      <c r="E50" s="179"/>
      <c r="F50" s="179"/>
      <c r="G50" s="179"/>
      <c r="H50" s="180"/>
    </row>
    <row r="51" spans="1:8" ht="15.75" customHeight="1" thickBot="1" x14ac:dyDescent="0.3">
      <c r="A51" s="81" t="s">
        <v>12</v>
      </c>
      <c r="B51" s="181" t="s">
        <v>13</v>
      </c>
      <c r="C51" s="182"/>
      <c r="D51" s="182"/>
      <c r="E51" s="182"/>
      <c r="F51" s="182"/>
      <c r="G51" s="182"/>
      <c r="H51" s="183"/>
    </row>
    <row r="52" spans="1:8" ht="26.25" customHeight="1" thickBot="1" x14ac:dyDescent="0.3">
      <c r="A52" s="82" t="s">
        <v>14</v>
      </c>
      <c r="B52" s="192" t="s">
        <v>136</v>
      </c>
      <c r="C52" s="193"/>
      <c r="D52" s="43" t="s">
        <v>15</v>
      </c>
      <c r="E52" s="194" t="s">
        <v>91</v>
      </c>
      <c r="F52" s="195"/>
      <c r="G52" s="195"/>
      <c r="H52" s="196"/>
    </row>
    <row r="53" spans="1:8" ht="15.75" customHeight="1" thickBot="1" x14ac:dyDescent="0.3">
      <c r="A53" s="197" t="s">
        <v>16</v>
      </c>
      <c r="B53" s="198"/>
      <c r="C53" s="199" t="s">
        <v>97</v>
      </c>
      <c r="D53" s="200"/>
      <c r="E53" s="200"/>
      <c r="F53" s="200"/>
      <c r="G53" s="200"/>
      <c r="H53" s="201"/>
    </row>
    <row r="54" spans="1:8" ht="6" customHeight="1" thickBot="1" x14ac:dyDescent="0.3">
      <c r="A54" s="44"/>
      <c r="B54" s="44"/>
      <c r="C54" s="44"/>
      <c r="D54" s="44"/>
      <c r="E54" s="44"/>
      <c r="F54" s="44"/>
      <c r="G54" s="44"/>
    </row>
    <row r="55" spans="1:8" ht="15.75" thickBot="1" x14ac:dyDescent="0.3">
      <c r="A55" s="161" t="s">
        <v>6</v>
      </c>
      <c r="B55" s="162"/>
      <c r="C55" s="190"/>
      <c r="D55" s="190"/>
      <c r="E55" s="190"/>
      <c r="F55" s="190"/>
      <c r="G55" s="190"/>
      <c r="H55" s="191"/>
    </row>
    <row r="56" spans="1:8" ht="15.75" thickBot="1" x14ac:dyDescent="0.3">
      <c r="A56" s="57" t="s">
        <v>27</v>
      </c>
      <c r="B56" s="139" t="s">
        <v>17</v>
      </c>
      <c r="C56" s="191"/>
      <c r="D56" s="80" t="s">
        <v>18</v>
      </c>
      <c r="E56" s="59" t="s">
        <v>19</v>
      </c>
      <c r="F56" s="80" t="s">
        <v>38</v>
      </c>
      <c r="G56" s="139" t="s">
        <v>39</v>
      </c>
      <c r="H56" s="141"/>
    </row>
    <row r="57" spans="1:8" x14ac:dyDescent="0.25">
      <c r="A57" s="49">
        <v>1</v>
      </c>
      <c r="B57" s="146" t="s">
        <v>47</v>
      </c>
      <c r="C57" s="147"/>
      <c r="D57" s="3" t="s">
        <v>137</v>
      </c>
      <c r="E57" s="65">
        <v>160</v>
      </c>
      <c r="F57" s="53">
        <v>80</v>
      </c>
      <c r="G57" s="144">
        <f>E57*F57</f>
        <v>12800</v>
      </c>
      <c r="H57" s="145"/>
    </row>
    <row r="58" spans="1:8" x14ac:dyDescent="0.25">
      <c r="A58" s="50">
        <v>1</v>
      </c>
      <c r="B58" s="156" t="s">
        <v>21</v>
      </c>
      <c r="C58" s="160"/>
      <c r="D58" s="3" t="s">
        <v>137</v>
      </c>
      <c r="E58" s="66">
        <v>320</v>
      </c>
      <c r="F58" s="64">
        <f>'PLAN. FIXA'!B19</f>
        <v>60</v>
      </c>
      <c r="G58" s="158">
        <f>E58*F58</f>
        <v>19200</v>
      </c>
      <c r="H58" s="159"/>
    </row>
    <row r="59" spans="1:8" ht="15.75" thickBot="1" x14ac:dyDescent="0.3">
      <c r="A59" s="50">
        <v>1</v>
      </c>
      <c r="B59" s="156" t="s">
        <v>40</v>
      </c>
      <c r="C59" s="157"/>
      <c r="D59" s="3" t="s">
        <v>137</v>
      </c>
      <c r="E59" s="66">
        <v>320</v>
      </c>
      <c r="F59" s="64">
        <f>'PLAN. FIXA'!B23</f>
        <v>20</v>
      </c>
      <c r="G59" s="154">
        <f>E59*F59</f>
        <v>6400</v>
      </c>
      <c r="H59" s="155"/>
    </row>
    <row r="60" spans="1:8" ht="15.75" thickBot="1" x14ac:dyDescent="0.3">
      <c r="A60" s="139" t="s">
        <v>48</v>
      </c>
      <c r="B60" s="140"/>
      <c r="C60" s="140"/>
      <c r="D60" s="140"/>
      <c r="E60" s="140"/>
      <c r="F60" s="141"/>
      <c r="G60" s="142">
        <f>SUM(G57:H59)</f>
        <v>38400</v>
      </c>
      <c r="H60" s="143"/>
    </row>
    <row r="61" spans="1:8" ht="3.75" customHeight="1" thickBot="1" x14ac:dyDescent="0.3">
      <c r="A61" s="7"/>
      <c r="B61" s="7"/>
      <c r="C61" s="7"/>
      <c r="D61" s="7"/>
      <c r="E61" s="7"/>
      <c r="F61" s="7"/>
      <c r="G61" s="8"/>
      <c r="H61" s="8"/>
    </row>
    <row r="62" spans="1:8" ht="15.75" thickBot="1" x14ac:dyDescent="0.3">
      <c r="A62" s="102" t="s">
        <v>23</v>
      </c>
      <c r="B62" s="103"/>
      <c r="C62" s="103"/>
      <c r="D62" s="103"/>
      <c r="E62" s="103"/>
      <c r="F62" s="103"/>
      <c r="G62" s="103"/>
      <c r="H62" s="104"/>
    </row>
    <row r="63" spans="1:8" ht="15.75" thickBot="1" x14ac:dyDescent="0.3">
      <c r="A63" s="56" t="s">
        <v>24</v>
      </c>
      <c r="B63" s="105" t="s">
        <v>25</v>
      </c>
      <c r="C63" s="106"/>
      <c r="D63" s="56" t="s">
        <v>26</v>
      </c>
      <c r="E63" s="83" t="s">
        <v>27</v>
      </c>
      <c r="F63" s="56" t="s">
        <v>33</v>
      </c>
      <c r="G63" s="105" t="s">
        <v>20</v>
      </c>
      <c r="H63" s="107"/>
    </row>
    <row r="64" spans="1:8" x14ac:dyDescent="0.25">
      <c r="A64" s="1">
        <v>1</v>
      </c>
      <c r="B64" s="108" t="s">
        <v>28</v>
      </c>
      <c r="C64" s="109"/>
      <c r="D64" s="1" t="s">
        <v>26</v>
      </c>
      <c r="E64" s="2">
        <v>20</v>
      </c>
      <c r="F64" s="4">
        <v>0.8</v>
      </c>
      <c r="G64" s="110">
        <f>E64*F64</f>
        <v>16</v>
      </c>
      <c r="H64" s="90"/>
    </row>
    <row r="65" spans="1:8" x14ac:dyDescent="0.25">
      <c r="A65" s="1">
        <v>2</v>
      </c>
      <c r="B65" s="108" t="s">
        <v>29</v>
      </c>
      <c r="C65" s="109"/>
      <c r="D65" s="1" t="s">
        <v>26</v>
      </c>
      <c r="E65" s="2">
        <v>20</v>
      </c>
      <c r="F65" s="4">
        <v>0.75</v>
      </c>
      <c r="G65" s="110">
        <f>E65*F65</f>
        <v>15</v>
      </c>
      <c r="H65" s="90"/>
    </row>
    <row r="66" spans="1:8" ht="15.75" thickBot="1" x14ac:dyDescent="0.3">
      <c r="A66" s="1">
        <v>3</v>
      </c>
      <c r="B66" s="128" t="s">
        <v>30</v>
      </c>
      <c r="C66" s="129"/>
      <c r="D66" s="1" t="s">
        <v>31</v>
      </c>
      <c r="E66" s="2">
        <v>4</v>
      </c>
      <c r="F66" s="4">
        <v>13.5</v>
      </c>
      <c r="G66" s="110">
        <f>E66*F66</f>
        <v>54</v>
      </c>
      <c r="H66" s="90"/>
    </row>
    <row r="67" spans="1:8" ht="15.75" thickBot="1" x14ac:dyDescent="0.3">
      <c r="A67" s="130" t="s">
        <v>22</v>
      </c>
      <c r="B67" s="131"/>
      <c r="C67" s="131"/>
      <c r="D67" s="131"/>
      <c r="E67" s="131"/>
      <c r="F67" s="131"/>
      <c r="G67" s="132">
        <f>SUM(G64:H66)</f>
        <v>85</v>
      </c>
      <c r="H67" s="133"/>
    </row>
    <row r="68" spans="1:8" ht="5.25" customHeight="1" thickBot="1" x14ac:dyDescent="0.3">
      <c r="A68" s="7"/>
      <c r="B68" s="7"/>
      <c r="C68" s="7"/>
      <c r="D68" s="7"/>
      <c r="E68" s="7"/>
      <c r="F68" s="7"/>
      <c r="G68" s="8"/>
      <c r="H68" s="8"/>
    </row>
    <row r="69" spans="1:8" ht="15.75" thickBot="1" x14ac:dyDescent="0.3">
      <c r="A69" s="161" t="s">
        <v>32</v>
      </c>
      <c r="B69" s="162"/>
      <c r="C69" s="162"/>
      <c r="D69" s="162"/>
      <c r="E69" s="162"/>
      <c r="F69" s="162"/>
      <c r="G69" s="162"/>
      <c r="H69" s="166"/>
    </row>
    <row r="70" spans="1:8" ht="15.75" thickBot="1" x14ac:dyDescent="0.3">
      <c r="A70" s="57" t="s">
        <v>24</v>
      </c>
      <c r="B70" s="161" t="s">
        <v>25</v>
      </c>
      <c r="C70" s="166"/>
      <c r="D70" s="58" t="s">
        <v>26</v>
      </c>
      <c r="E70" s="59" t="s">
        <v>27</v>
      </c>
      <c r="F70" s="58" t="s">
        <v>41</v>
      </c>
      <c r="G70" s="161" t="s">
        <v>39</v>
      </c>
      <c r="H70" s="166"/>
    </row>
    <row r="71" spans="1:8" ht="91.5" customHeight="1" thickBot="1" x14ac:dyDescent="0.3">
      <c r="A71" s="49">
        <v>1</v>
      </c>
      <c r="B71" s="167" t="s">
        <v>132</v>
      </c>
      <c r="C71" s="168"/>
      <c r="D71" s="52" t="s">
        <v>34</v>
      </c>
      <c r="E71" s="54">
        <v>2000</v>
      </c>
      <c r="F71" s="53">
        <v>23.33</v>
      </c>
      <c r="G71" s="169">
        <f>E71*F71</f>
        <v>46660</v>
      </c>
      <c r="H71" s="170"/>
    </row>
    <row r="72" spans="1:8" ht="15.75" thickBot="1" x14ac:dyDescent="0.3">
      <c r="A72" s="161" t="s">
        <v>22</v>
      </c>
      <c r="B72" s="162"/>
      <c r="C72" s="162"/>
      <c r="D72" s="162"/>
      <c r="E72" s="162"/>
      <c r="F72" s="163"/>
      <c r="G72" s="164">
        <f>SUM(G71:H71)</f>
        <v>46660</v>
      </c>
      <c r="H72" s="165"/>
    </row>
    <row r="73" spans="1:8" ht="6" customHeight="1" thickBot="1" x14ac:dyDescent="0.3">
      <c r="A73" s="44"/>
      <c r="B73" s="44"/>
      <c r="C73" s="44"/>
      <c r="D73" s="44"/>
      <c r="E73" s="44"/>
      <c r="F73" s="44"/>
      <c r="G73" s="44"/>
    </row>
    <row r="74" spans="1:8" ht="15.75" thickBot="1" x14ac:dyDescent="0.3">
      <c r="A74" s="55" t="s">
        <v>140</v>
      </c>
      <c r="B74" s="136" t="s">
        <v>45</v>
      </c>
      <c r="C74" s="107"/>
    </row>
    <row r="75" spans="1:8" x14ac:dyDescent="0.25">
      <c r="A75" s="47" t="s">
        <v>35</v>
      </c>
      <c r="B75" s="137">
        <f>G60</f>
        <v>38400</v>
      </c>
      <c r="C75" s="138"/>
    </row>
    <row r="76" spans="1:8" x14ac:dyDescent="0.25">
      <c r="A76" s="5" t="s">
        <v>36</v>
      </c>
      <c r="B76" s="89">
        <f>G67</f>
        <v>85</v>
      </c>
      <c r="C76" s="90"/>
    </row>
    <row r="77" spans="1:8" ht="15.75" thickBot="1" x14ac:dyDescent="0.3">
      <c r="A77" s="51" t="s">
        <v>32</v>
      </c>
      <c r="B77" s="148">
        <f>G72</f>
        <v>46660</v>
      </c>
      <c r="C77" s="149"/>
    </row>
    <row r="78" spans="1:8" ht="15.75" thickBot="1" x14ac:dyDescent="0.3">
      <c r="A78" s="46" t="s">
        <v>142</v>
      </c>
      <c r="B78" s="150">
        <f>SUM(B75:C77)</f>
        <v>85145</v>
      </c>
      <c r="C78" s="151"/>
    </row>
    <row r="79" spans="1:8" ht="15.75" thickBot="1" x14ac:dyDescent="0.3">
      <c r="A79" s="48" t="s">
        <v>84</v>
      </c>
      <c r="B79" s="152">
        <f>B78*'PLAN. FIXA'!B30</f>
        <v>21286.25</v>
      </c>
      <c r="C79" s="153"/>
    </row>
    <row r="80" spans="1:8" ht="15.75" thickBot="1" x14ac:dyDescent="0.3">
      <c r="A80" s="55" t="s">
        <v>141</v>
      </c>
      <c r="B80" s="134">
        <f>B78+B79</f>
        <v>106431.25</v>
      </c>
      <c r="C80" s="135"/>
    </row>
    <row r="81" spans="1:8" ht="6.75" customHeight="1" x14ac:dyDescent="0.25">
      <c r="A81" s="45"/>
    </row>
    <row r="82" spans="1:8" ht="26.25" customHeight="1" x14ac:dyDescent="0.25">
      <c r="A82" s="124" t="s">
        <v>133</v>
      </c>
      <c r="B82" s="124"/>
      <c r="C82" s="124"/>
      <c r="D82" s="124"/>
      <c r="E82" s="124"/>
      <c r="F82" s="124"/>
      <c r="G82" s="124"/>
      <c r="H82" s="124"/>
    </row>
    <row r="83" spans="1:8" x14ac:dyDescent="0.25">
      <c r="A83" s="85" t="s">
        <v>138</v>
      </c>
      <c r="F83" s="6" t="s">
        <v>139</v>
      </c>
    </row>
  </sheetData>
  <mergeCells count="95">
    <mergeCell ref="B14:H14"/>
    <mergeCell ref="B18:H18"/>
    <mergeCell ref="B6:H6"/>
    <mergeCell ref="B7:H7"/>
    <mergeCell ref="B8:H8"/>
    <mergeCell ref="B11:H11"/>
    <mergeCell ref="B12:H12"/>
    <mergeCell ref="B13:H13"/>
    <mergeCell ref="B15:H15"/>
    <mergeCell ref="B16:H16"/>
    <mergeCell ref="B17:H17"/>
    <mergeCell ref="A2:H2"/>
    <mergeCell ref="B3:H3"/>
    <mergeCell ref="B4:H4"/>
    <mergeCell ref="B5:H5"/>
    <mergeCell ref="B10:H10"/>
    <mergeCell ref="A9:A13"/>
    <mergeCell ref="B9:H9"/>
    <mergeCell ref="A55:H55"/>
    <mergeCell ref="B56:C56"/>
    <mergeCell ref="G56:H56"/>
    <mergeCell ref="B52:C52"/>
    <mergeCell ref="E52:H52"/>
    <mergeCell ref="A53:B53"/>
    <mergeCell ref="C53:H53"/>
    <mergeCell ref="B51:H51"/>
    <mergeCell ref="B42:H42"/>
    <mergeCell ref="B43:H43"/>
    <mergeCell ref="B44:H44"/>
    <mergeCell ref="B45:H45"/>
    <mergeCell ref="B46:H46"/>
    <mergeCell ref="A42:A46"/>
    <mergeCell ref="B47:H47"/>
    <mergeCell ref="B48:H48"/>
    <mergeCell ref="B49:H49"/>
    <mergeCell ref="A47:A50"/>
    <mergeCell ref="B50:H50"/>
    <mergeCell ref="G57:H57"/>
    <mergeCell ref="B57:C57"/>
    <mergeCell ref="B77:C77"/>
    <mergeCell ref="B78:C78"/>
    <mergeCell ref="B79:C79"/>
    <mergeCell ref="G59:H59"/>
    <mergeCell ref="B59:C59"/>
    <mergeCell ref="G58:H58"/>
    <mergeCell ref="B58:C58"/>
    <mergeCell ref="A72:F72"/>
    <mergeCell ref="G72:H72"/>
    <mergeCell ref="A69:H69"/>
    <mergeCell ref="B70:C70"/>
    <mergeCell ref="G70:H70"/>
    <mergeCell ref="B71:C71"/>
    <mergeCell ref="G71:H71"/>
    <mergeCell ref="A82:H82"/>
    <mergeCell ref="B32:H32"/>
    <mergeCell ref="B33:H33"/>
    <mergeCell ref="B34:H34"/>
    <mergeCell ref="B35:H35"/>
    <mergeCell ref="B36:H36"/>
    <mergeCell ref="B66:C66"/>
    <mergeCell ref="G66:H66"/>
    <mergeCell ref="A67:F67"/>
    <mergeCell ref="G67:H67"/>
    <mergeCell ref="B80:C80"/>
    <mergeCell ref="B74:C74"/>
    <mergeCell ref="B75:C75"/>
    <mergeCell ref="A60:F60"/>
    <mergeCell ref="G60:H60"/>
    <mergeCell ref="G65:H65"/>
    <mergeCell ref="B19:H19"/>
    <mergeCell ref="B20:H20"/>
    <mergeCell ref="B21:H21"/>
    <mergeCell ref="B22:H22"/>
    <mergeCell ref="B23:H23"/>
    <mergeCell ref="B24:H24"/>
    <mergeCell ref="B25:H25"/>
    <mergeCell ref="B27:H27"/>
    <mergeCell ref="B28:H28"/>
    <mergeCell ref="B29:H29"/>
    <mergeCell ref="B30:H30"/>
    <mergeCell ref="B31:H31"/>
    <mergeCell ref="B26:H26"/>
    <mergeCell ref="B76:C76"/>
    <mergeCell ref="A15:A41"/>
    <mergeCell ref="B37:H37"/>
    <mergeCell ref="B38:H38"/>
    <mergeCell ref="B39:H39"/>
    <mergeCell ref="B40:H40"/>
    <mergeCell ref="B41:H41"/>
    <mergeCell ref="A62:H62"/>
    <mergeCell ref="B63:C63"/>
    <mergeCell ref="G63:H63"/>
    <mergeCell ref="B64:C64"/>
    <mergeCell ref="G64:H64"/>
    <mergeCell ref="B65:C65"/>
  </mergeCells>
  <phoneticPr fontId="16" type="noConversion"/>
  <hyperlinks>
    <hyperlink ref="A83" r:id="rId1" xr:uid="{048E6B9F-FC40-4BD6-89C8-531C600287E3}"/>
  </hyperlinks>
  <printOptions horizontalCentered="1"/>
  <pageMargins left="0.31496062992125984" right="0.11811023622047245" top="0.39370078740157483" bottom="0.35433070866141736" header="0.15748031496062992" footer="0.15748031496062992"/>
  <pageSetup paperSize="9" scale="74" fitToHeight="0" orientation="portrait" r:id="rId2"/>
  <headerFooter>
    <oddHeader xml:space="preserve">&amp;C
</oddHeader>
    <oddFooter xml:space="preserve">&amp;C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H40"/>
  <sheetViews>
    <sheetView workbookViewId="0">
      <selection activeCell="C15" sqref="C15"/>
    </sheetView>
  </sheetViews>
  <sheetFormatPr defaultRowHeight="15" x14ac:dyDescent="0.25"/>
  <cols>
    <col min="1" max="1" width="37" bestFit="1" customWidth="1"/>
    <col min="2" max="2" width="18.28515625" bestFit="1" customWidth="1"/>
    <col min="3" max="3" width="18.42578125" bestFit="1" customWidth="1"/>
    <col min="4" max="4" width="8.28515625" bestFit="1" customWidth="1"/>
    <col min="5" max="5" width="17" bestFit="1" customWidth="1"/>
    <col min="6" max="6" width="12.85546875" customWidth="1"/>
    <col min="7" max="7" width="17" bestFit="1" customWidth="1"/>
    <col min="8" max="8" width="8.28515625" bestFit="1" customWidth="1"/>
    <col min="9" max="9" width="17" bestFit="1" customWidth="1"/>
    <col min="10" max="10" width="8.28515625" bestFit="1" customWidth="1"/>
    <col min="11" max="11" width="17" bestFit="1" customWidth="1"/>
    <col min="12" max="12" width="8.28515625" bestFit="1" customWidth="1"/>
    <col min="13" max="13" width="17" bestFit="1" customWidth="1"/>
    <col min="14" max="14" width="8.28515625" bestFit="1" customWidth="1"/>
    <col min="15" max="15" width="17" bestFit="1" customWidth="1"/>
    <col min="16" max="16" width="8.28515625" bestFit="1" customWidth="1"/>
    <col min="17" max="17" width="17" bestFit="1" customWidth="1"/>
    <col min="18" max="18" width="8.28515625" bestFit="1" customWidth="1"/>
    <col min="19" max="19" width="17" bestFit="1" customWidth="1"/>
    <col min="20" max="20" width="8.28515625" bestFit="1" customWidth="1"/>
    <col min="21" max="21" width="17" bestFit="1" customWidth="1"/>
    <col min="22" max="22" width="9.5703125" bestFit="1" customWidth="1"/>
    <col min="23" max="23" width="17" bestFit="1" customWidth="1"/>
    <col min="24" max="24" width="9.5703125" bestFit="1" customWidth="1"/>
    <col min="25" max="25" width="17" bestFit="1" customWidth="1"/>
    <col min="26" max="26" width="9.5703125" bestFit="1" customWidth="1"/>
    <col min="27" max="27" width="17" bestFit="1" customWidth="1"/>
    <col min="28" max="28" width="9.5703125" bestFit="1" customWidth="1"/>
    <col min="29" max="29" width="17" bestFit="1" customWidth="1"/>
    <col min="30" max="30" width="9.5703125" bestFit="1" customWidth="1"/>
    <col min="31" max="31" width="17" bestFit="1" customWidth="1"/>
    <col min="32" max="32" width="9.5703125" bestFit="1" customWidth="1"/>
    <col min="33" max="33" width="17" bestFit="1" customWidth="1"/>
    <col min="34" max="34" width="14.28515625" bestFit="1" customWidth="1"/>
  </cols>
  <sheetData>
    <row r="1" spans="1:34" ht="15.75" thickBot="1" x14ac:dyDescent="0.3"/>
    <row r="2" spans="1:34" s="26" customFormat="1" ht="15.75" thickBot="1" x14ac:dyDescent="0.3">
      <c r="A2" s="223" t="s">
        <v>58</v>
      </c>
      <c r="B2" s="225" t="s">
        <v>76</v>
      </c>
      <c r="C2" s="227" t="s">
        <v>75</v>
      </c>
      <c r="D2" s="229" t="s">
        <v>59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1"/>
    </row>
    <row r="3" spans="1:34" s="28" customFormat="1" ht="15.75" thickBot="1" x14ac:dyDescent="0.3">
      <c r="A3" s="224"/>
      <c r="B3" s="226"/>
      <c r="C3" s="228"/>
      <c r="D3" s="23" t="s">
        <v>60</v>
      </c>
      <c r="E3" s="27" t="s">
        <v>75</v>
      </c>
      <c r="F3" s="23" t="s">
        <v>61</v>
      </c>
      <c r="G3" s="27" t="s">
        <v>75</v>
      </c>
      <c r="H3" s="23" t="s">
        <v>62</v>
      </c>
      <c r="I3" s="27" t="s">
        <v>75</v>
      </c>
      <c r="J3" s="23" t="s">
        <v>63</v>
      </c>
      <c r="K3" s="27" t="s">
        <v>75</v>
      </c>
      <c r="L3" s="23" t="s">
        <v>64</v>
      </c>
      <c r="M3" s="27" t="s">
        <v>75</v>
      </c>
      <c r="N3" s="23" t="s">
        <v>65</v>
      </c>
      <c r="O3" s="27" t="s">
        <v>75</v>
      </c>
      <c r="P3" s="23" t="s">
        <v>66</v>
      </c>
      <c r="Q3" s="27" t="s">
        <v>75</v>
      </c>
      <c r="R3" s="23" t="s">
        <v>67</v>
      </c>
      <c r="S3" s="27" t="s">
        <v>75</v>
      </c>
      <c r="T3" s="23" t="s">
        <v>68</v>
      </c>
      <c r="U3" s="27" t="s">
        <v>75</v>
      </c>
      <c r="V3" s="23" t="s">
        <v>69</v>
      </c>
      <c r="W3" s="27" t="s">
        <v>75</v>
      </c>
      <c r="X3" s="23" t="s">
        <v>70</v>
      </c>
      <c r="Y3" s="27" t="s">
        <v>75</v>
      </c>
      <c r="Z3" s="23" t="s">
        <v>71</v>
      </c>
      <c r="AA3" s="27" t="s">
        <v>75</v>
      </c>
      <c r="AB3" s="23" t="s">
        <v>72</v>
      </c>
      <c r="AC3" s="27" t="s">
        <v>75</v>
      </c>
      <c r="AD3" s="23" t="s">
        <v>73</v>
      </c>
      <c r="AE3" s="27" t="s">
        <v>75</v>
      </c>
      <c r="AF3" s="23" t="s">
        <v>74</v>
      </c>
      <c r="AG3" s="27" t="s">
        <v>75</v>
      </c>
    </row>
    <row r="4" spans="1:34" x14ac:dyDescent="0.25">
      <c r="A4" s="41" t="s">
        <v>50</v>
      </c>
      <c r="B4" s="11" t="e">
        <f>#REF!+#REF!+#REF!+#REF!+#REF!+#REF!+#REF!+#REF!+#REF!+'MOFS AT-01'!G57+#REF!</f>
        <v>#REF!</v>
      </c>
      <c r="C4" s="14" t="e">
        <f>B4/15</f>
        <v>#REF!</v>
      </c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6"/>
      <c r="S4" s="17"/>
      <c r="T4" s="16"/>
      <c r="U4" s="17"/>
      <c r="V4" s="16"/>
      <c r="W4" s="17"/>
      <c r="X4" s="16"/>
      <c r="Y4" s="17"/>
      <c r="Z4" s="16"/>
      <c r="AA4" s="17"/>
      <c r="AB4" s="16"/>
      <c r="AC4" s="17"/>
      <c r="AD4" s="16"/>
      <c r="AE4" s="17"/>
      <c r="AF4" s="16"/>
      <c r="AG4" s="17"/>
      <c r="AH4" s="9"/>
    </row>
    <row r="5" spans="1:34" x14ac:dyDescent="0.25">
      <c r="A5" s="34" t="s">
        <v>51</v>
      </c>
      <c r="B5" s="12" t="e">
        <f>#REF!+#REF!+#REF!+#REF!+#REF!+#REF!+'MOFS AT-01'!G58</f>
        <v>#REF!</v>
      </c>
      <c r="C5" s="15" t="e">
        <f>B5/15</f>
        <v>#REF!</v>
      </c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18"/>
      <c r="Y5" s="19"/>
      <c r="Z5" s="18"/>
      <c r="AA5" s="19"/>
      <c r="AB5" s="18"/>
      <c r="AC5" s="19"/>
      <c r="AD5" s="18"/>
      <c r="AE5" s="19"/>
      <c r="AF5" s="18"/>
      <c r="AG5" s="19"/>
      <c r="AH5" s="9"/>
    </row>
    <row r="6" spans="1:34" x14ac:dyDescent="0.25">
      <c r="A6" s="34" t="s">
        <v>85</v>
      </c>
      <c r="B6" s="12" t="e">
        <f>#REF!+#REF!+#REF!+#REF!</f>
        <v>#REF!</v>
      </c>
      <c r="C6" s="15" t="e">
        <f>B6/15</f>
        <v>#REF!</v>
      </c>
      <c r="D6" s="18"/>
      <c r="E6" s="19"/>
      <c r="F6" s="18"/>
      <c r="G6" s="19"/>
      <c r="H6" s="18"/>
      <c r="I6" s="10"/>
      <c r="J6" s="18"/>
      <c r="K6" s="10"/>
      <c r="L6" s="18"/>
      <c r="M6" s="19"/>
      <c r="N6" s="18"/>
      <c r="O6" s="19"/>
      <c r="P6" s="18"/>
      <c r="Q6" s="10"/>
      <c r="R6" s="18"/>
      <c r="S6" s="10"/>
      <c r="T6" s="18"/>
      <c r="U6" s="10"/>
      <c r="V6" s="18"/>
      <c r="W6" s="10"/>
      <c r="X6" s="18"/>
      <c r="Y6" s="10"/>
      <c r="Z6" s="18"/>
      <c r="AA6" s="19"/>
      <c r="AB6" s="18"/>
      <c r="AC6" s="19"/>
      <c r="AD6" s="18"/>
      <c r="AE6" s="19"/>
      <c r="AF6" s="18"/>
      <c r="AG6" s="10"/>
      <c r="AH6" s="9"/>
    </row>
    <row r="7" spans="1:34" x14ac:dyDescent="0.25">
      <c r="A7" s="34" t="s">
        <v>52</v>
      </c>
      <c r="B7" s="12" t="e">
        <f>#REF!+#REF!+#REF!+#REF!+#REF!+#REF!+#REF!+#REF!+#REF!+'MOFS AT-01'!G59+#REF!</f>
        <v>#REF!</v>
      </c>
      <c r="C7" s="15" t="e">
        <f>B7/15</f>
        <v>#REF!</v>
      </c>
      <c r="D7" s="18"/>
      <c r="E7" s="19"/>
      <c r="F7" s="18"/>
      <c r="G7" s="19"/>
      <c r="H7" s="18"/>
      <c r="I7" s="19"/>
      <c r="J7" s="18"/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19"/>
      <c r="AB7" s="18"/>
      <c r="AC7" s="19"/>
      <c r="AD7" s="18"/>
      <c r="AE7" s="19"/>
      <c r="AF7" s="18"/>
      <c r="AG7" s="19"/>
      <c r="AH7" s="9"/>
    </row>
    <row r="8" spans="1:34" x14ac:dyDescent="0.25">
      <c r="A8" s="34" t="s">
        <v>92</v>
      </c>
      <c r="B8" s="12" t="e">
        <f>#REF!</f>
        <v>#REF!</v>
      </c>
      <c r="C8" s="15">
        <v>0</v>
      </c>
      <c r="D8" s="18"/>
      <c r="E8" s="10"/>
      <c r="F8" s="18"/>
      <c r="G8" s="19"/>
      <c r="H8" s="18"/>
      <c r="I8" s="10"/>
      <c r="J8" s="18"/>
      <c r="K8" s="10"/>
      <c r="L8" s="18"/>
      <c r="M8" s="10"/>
      <c r="N8" s="18"/>
      <c r="O8" s="10"/>
      <c r="P8" s="18"/>
      <c r="Q8" s="10"/>
      <c r="R8" s="18"/>
      <c r="S8" s="10"/>
      <c r="T8" s="18"/>
      <c r="U8" s="10"/>
      <c r="V8" s="18"/>
      <c r="W8" s="10"/>
      <c r="X8" s="18"/>
      <c r="Y8" s="10"/>
      <c r="Z8" s="18"/>
      <c r="AA8" s="10"/>
      <c r="AB8" s="18"/>
      <c r="AC8" s="10"/>
      <c r="AD8" s="18"/>
      <c r="AE8" s="10"/>
      <c r="AF8" s="18"/>
      <c r="AG8" s="10"/>
      <c r="AH8" s="9"/>
    </row>
    <row r="9" spans="1:34" x14ac:dyDescent="0.25">
      <c r="A9" s="34" t="s">
        <v>93</v>
      </c>
      <c r="B9" s="12" t="e">
        <f>#REF!</f>
        <v>#REF!</v>
      </c>
      <c r="C9" s="15">
        <v>0</v>
      </c>
      <c r="D9" s="18"/>
      <c r="E9" s="10"/>
      <c r="F9" s="18"/>
      <c r="G9" s="10"/>
      <c r="H9" s="18"/>
      <c r="I9" s="19"/>
      <c r="J9" s="18"/>
      <c r="K9" s="19"/>
      <c r="L9" s="18"/>
      <c r="M9" s="10"/>
      <c r="N9" s="18"/>
      <c r="O9" s="10"/>
      <c r="P9" s="18"/>
      <c r="Q9" s="10"/>
      <c r="R9" s="18"/>
      <c r="S9" s="10"/>
      <c r="T9" s="18"/>
      <c r="U9" s="10"/>
      <c r="V9" s="18"/>
      <c r="W9" s="10"/>
      <c r="X9" s="18"/>
      <c r="Y9" s="10"/>
      <c r="Z9" s="18"/>
      <c r="AA9" s="10"/>
      <c r="AB9" s="18"/>
      <c r="AC9" s="10"/>
      <c r="AD9" s="18"/>
      <c r="AE9" s="10"/>
      <c r="AF9" s="18"/>
      <c r="AG9" s="10"/>
      <c r="AH9" s="9"/>
    </row>
    <row r="10" spans="1:34" x14ac:dyDescent="0.25">
      <c r="A10" s="34" t="s">
        <v>53</v>
      </c>
      <c r="B10" s="12" t="e">
        <f>#REF!+#REF!+#REF!</f>
        <v>#REF!</v>
      </c>
      <c r="C10" s="15">
        <v>0</v>
      </c>
      <c r="D10" s="18"/>
      <c r="E10" s="10"/>
      <c r="F10" s="18"/>
      <c r="G10" s="10"/>
      <c r="H10" s="18"/>
      <c r="I10" s="10"/>
      <c r="J10" s="18"/>
      <c r="K10" s="10"/>
      <c r="L10" s="18"/>
      <c r="M10" s="19"/>
      <c r="N10" s="18"/>
      <c r="O10" s="10"/>
      <c r="P10" s="18"/>
      <c r="Q10" s="19"/>
      <c r="R10" s="18"/>
      <c r="S10" s="19"/>
      <c r="T10" s="18"/>
      <c r="U10" s="10"/>
      <c r="V10" s="18"/>
      <c r="W10" s="10"/>
      <c r="X10" s="18"/>
      <c r="Y10" s="10"/>
      <c r="Z10" s="18"/>
      <c r="AA10" s="19"/>
      <c r="AB10" s="18"/>
      <c r="AC10" s="10"/>
      <c r="AD10" s="18"/>
      <c r="AE10" s="10"/>
      <c r="AF10" s="18"/>
      <c r="AG10" s="10"/>
      <c r="AH10" s="9"/>
    </row>
    <row r="11" spans="1:34" x14ac:dyDescent="0.25">
      <c r="A11" s="34" t="s">
        <v>54</v>
      </c>
      <c r="B11" s="12" t="e">
        <f>#REF!+#REF!+#REF!+#REF!</f>
        <v>#REF!</v>
      </c>
      <c r="C11" s="15">
        <v>0</v>
      </c>
      <c r="D11" s="18"/>
      <c r="E11" s="10"/>
      <c r="F11" s="18"/>
      <c r="G11" s="10"/>
      <c r="H11" s="18"/>
      <c r="I11" s="10"/>
      <c r="J11" s="18"/>
      <c r="K11" s="10"/>
      <c r="L11" s="18"/>
      <c r="M11" s="19"/>
      <c r="N11" s="18"/>
      <c r="O11" s="19"/>
      <c r="P11" s="18"/>
      <c r="Q11" s="10"/>
      <c r="R11" s="18"/>
      <c r="S11" s="10"/>
      <c r="T11" s="18"/>
      <c r="U11" s="10"/>
      <c r="V11" s="18"/>
      <c r="W11" s="10"/>
      <c r="X11" s="18"/>
      <c r="Y11" s="10"/>
      <c r="Z11" s="18"/>
      <c r="AA11" s="10"/>
      <c r="AB11" s="18"/>
      <c r="AC11" s="10"/>
      <c r="AD11" s="18"/>
      <c r="AE11" s="10"/>
      <c r="AF11" s="18"/>
      <c r="AG11" s="10"/>
      <c r="AH11" s="9"/>
    </row>
    <row r="12" spans="1:34" x14ac:dyDescent="0.25">
      <c r="A12" s="34" t="s">
        <v>55</v>
      </c>
      <c r="B12" s="12" t="e">
        <f>#REF!+#REF!</f>
        <v>#REF!</v>
      </c>
      <c r="C12" s="15">
        <v>0</v>
      </c>
      <c r="D12" s="18"/>
      <c r="E12" s="10"/>
      <c r="F12" s="18"/>
      <c r="G12" s="10"/>
      <c r="H12" s="18"/>
      <c r="I12" s="10"/>
      <c r="J12" s="18"/>
      <c r="K12" s="10"/>
      <c r="L12" s="18"/>
      <c r="M12" s="19"/>
      <c r="N12" s="18"/>
      <c r="O12" s="19"/>
      <c r="P12" s="18"/>
      <c r="Q12" s="10"/>
      <c r="R12" s="18"/>
      <c r="S12" s="10"/>
      <c r="T12" s="18"/>
      <c r="U12" s="10"/>
      <c r="V12" s="18"/>
      <c r="W12" s="10"/>
      <c r="X12" s="18"/>
      <c r="Y12" s="10"/>
      <c r="Z12" s="18"/>
      <c r="AA12" s="10"/>
      <c r="AB12" s="18"/>
      <c r="AC12" s="10"/>
      <c r="AD12" s="18"/>
      <c r="AE12" s="10"/>
      <c r="AF12" s="18"/>
      <c r="AG12" s="10"/>
      <c r="AH12" s="9"/>
    </row>
    <row r="13" spans="1:34" x14ac:dyDescent="0.25">
      <c r="A13" s="34" t="s">
        <v>56</v>
      </c>
      <c r="B13" s="12" t="e">
        <f>#REF!</f>
        <v>#REF!</v>
      </c>
      <c r="C13" s="15">
        <v>0</v>
      </c>
      <c r="D13" s="18"/>
      <c r="E13" s="10"/>
      <c r="F13" s="18"/>
      <c r="G13" s="10"/>
      <c r="H13" s="18"/>
      <c r="I13" s="10"/>
      <c r="J13" s="18"/>
      <c r="K13" s="10"/>
      <c r="L13" s="18"/>
      <c r="M13" s="19"/>
      <c r="N13" s="18"/>
      <c r="O13" s="19"/>
      <c r="P13" s="18"/>
      <c r="Q13" s="10"/>
      <c r="R13" s="18"/>
      <c r="S13" s="10"/>
      <c r="T13" s="18"/>
      <c r="U13" s="10"/>
      <c r="V13" s="18"/>
      <c r="W13" s="10"/>
      <c r="X13" s="18"/>
      <c r="Y13" s="10"/>
      <c r="Z13" s="18"/>
      <c r="AA13" s="19"/>
      <c r="AB13" s="18"/>
      <c r="AC13" s="19"/>
      <c r="AD13" s="18"/>
      <c r="AE13" s="19"/>
      <c r="AF13" s="18"/>
      <c r="AG13" s="10"/>
      <c r="AH13" s="9"/>
    </row>
    <row r="14" spans="1:34" ht="15.75" thickBot="1" x14ac:dyDescent="0.3">
      <c r="A14" s="42" t="s">
        <v>57</v>
      </c>
      <c r="B14" s="12" t="e">
        <f>#REF!+#REF!+#REF!+#REF!+#REF!</f>
        <v>#REF!</v>
      </c>
      <c r="C14" s="15">
        <v>0</v>
      </c>
      <c r="D14" s="18"/>
      <c r="E14" s="10"/>
      <c r="F14" s="18"/>
      <c r="G14" s="10"/>
      <c r="H14" s="18"/>
      <c r="I14" s="10"/>
      <c r="J14" s="18"/>
      <c r="K14" s="10"/>
      <c r="L14" s="18"/>
      <c r="M14" s="10"/>
      <c r="N14" s="18"/>
      <c r="O14" s="10"/>
      <c r="P14" s="18"/>
      <c r="Q14" s="19"/>
      <c r="R14" s="18"/>
      <c r="S14" s="19"/>
      <c r="T14" s="18"/>
      <c r="U14" s="10"/>
      <c r="V14" s="18"/>
      <c r="W14" s="10"/>
      <c r="X14" s="18"/>
      <c r="Y14" s="10"/>
      <c r="Z14" s="18"/>
      <c r="AA14" s="19"/>
      <c r="AB14" s="18"/>
      <c r="AC14" s="10"/>
      <c r="AD14" s="18"/>
      <c r="AE14" s="10"/>
      <c r="AF14" s="18"/>
      <c r="AG14" s="10"/>
      <c r="AH14" s="9"/>
    </row>
    <row r="15" spans="1:34" s="25" customFormat="1" thickBot="1" x14ac:dyDescent="0.25">
      <c r="A15" s="20"/>
      <c r="B15" s="21" t="e">
        <f>SUM(B4:B14)</f>
        <v>#REF!</v>
      </c>
      <c r="C15" s="22"/>
      <c r="D15" s="23">
        <f t="shared" ref="D15:AG15" si="0">SUM(D4:D14)</f>
        <v>0</v>
      </c>
      <c r="E15" s="24">
        <f t="shared" si="0"/>
        <v>0</v>
      </c>
      <c r="F15" s="23">
        <f t="shared" si="0"/>
        <v>0</v>
      </c>
      <c r="G15" s="24">
        <f t="shared" si="0"/>
        <v>0</v>
      </c>
      <c r="H15" s="23">
        <f t="shared" si="0"/>
        <v>0</v>
      </c>
      <c r="I15" s="24">
        <f t="shared" si="0"/>
        <v>0</v>
      </c>
      <c r="J15" s="23">
        <f t="shared" si="0"/>
        <v>0</v>
      </c>
      <c r="K15" s="24">
        <f t="shared" si="0"/>
        <v>0</v>
      </c>
      <c r="L15" s="23">
        <f t="shared" si="0"/>
        <v>0</v>
      </c>
      <c r="M15" s="24">
        <f t="shared" si="0"/>
        <v>0</v>
      </c>
      <c r="N15" s="23">
        <f t="shared" si="0"/>
        <v>0</v>
      </c>
      <c r="O15" s="24">
        <f t="shared" si="0"/>
        <v>0</v>
      </c>
      <c r="P15" s="23">
        <f t="shared" si="0"/>
        <v>0</v>
      </c>
      <c r="Q15" s="24">
        <f t="shared" si="0"/>
        <v>0</v>
      </c>
      <c r="R15" s="23">
        <f t="shared" si="0"/>
        <v>0</v>
      </c>
      <c r="S15" s="24">
        <f t="shared" si="0"/>
        <v>0</v>
      </c>
      <c r="T15" s="23">
        <f t="shared" si="0"/>
        <v>0</v>
      </c>
      <c r="U15" s="24">
        <f t="shared" si="0"/>
        <v>0</v>
      </c>
      <c r="V15" s="23">
        <f t="shared" si="0"/>
        <v>0</v>
      </c>
      <c r="W15" s="24">
        <f t="shared" si="0"/>
        <v>0</v>
      </c>
      <c r="X15" s="23">
        <f t="shared" si="0"/>
        <v>0</v>
      </c>
      <c r="Y15" s="24">
        <f t="shared" si="0"/>
        <v>0</v>
      </c>
      <c r="Z15" s="23">
        <f t="shared" si="0"/>
        <v>0</v>
      </c>
      <c r="AA15" s="24">
        <f t="shared" si="0"/>
        <v>0</v>
      </c>
      <c r="AB15" s="23">
        <f t="shared" si="0"/>
        <v>0</v>
      </c>
      <c r="AC15" s="24">
        <f t="shared" si="0"/>
        <v>0</v>
      </c>
      <c r="AD15" s="23">
        <f t="shared" si="0"/>
        <v>0</v>
      </c>
      <c r="AE15" s="24">
        <f t="shared" si="0"/>
        <v>0</v>
      </c>
      <c r="AF15" s="23">
        <f t="shared" si="0"/>
        <v>0</v>
      </c>
      <c r="AG15" s="24">
        <f t="shared" si="0"/>
        <v>0</v>
      </c>
    </row>
    <row r="16" spans="1:34" ht="15.75" thickBot="1" x14ac:dyDescent="0.3"/>
    <row r="17" spans="1:13" s="26" customFormat="1" ht="15.75" thickBot="1" x14ac:dyDescent="0.3">
      <c r="A17" s="67" t="s">
        <v>58</v>
      </c>
      <c r="B17" s="68" t="s">
        <v>95</v>
      </c>
      <c r="C17" s="73" t="s">
        <v>96</v>
      </c>
    </row>
    <row r="18" spans="1:13" x14ac:dyDescent="0.25">
      <c r="A18" s="41" t="s">
        <v>50</v>
      </c>
      <c r="B18" s="69">
        <v>90</v>
      </c>
      <c r="C18" s="74" t="e">
        <f>#REF!+#REF!+#REF!+#REF!+#REF!+#REF!+#REF!+#REF!+#REF!+'MOFS AT-01'!E57+#REF!</f>
        <v>#REF!</v>
      </c>
      <c r="D18" s="60"/>
      <c r="E18" s="31"/>
      <c r="F18" s="61"/>
      <c r="L18" s="9"/>
      <c r="M18" s="9"/>
    </row>
    <row r="19" spans="1:13" x14ac:dyDescent="0.25">
      <c r="A19" s="34" t="s">
        <v>51</v>
      </c>
      <c r="B19" s="70">
        <v>60</v>
      </c>
      <c r="C19" s="75" t="e">
        <f>#REF!+#REF!+#REF!+#REF!+#REF!+#REF!+'MOFS AT-01'!E58+#REF!</f>
        <v>#REF!</v>
      </c>
      <c r="D19" s="60"/>
      <c r="E19" s="31"/>
      <c r="F19" s="61"/>
    </row>
    <row r="20" spans="1:13" x14ac:dyDescent="0.25">
      <c r="A20" s="34" t="s">
        <v>85</v>
      </c>
      <c r="B20" s="70">
        <v>60</v>
      </c>
      <c r="C20" s="75" t="e">
        <f>#REF!+#REF!+#REF!</f>
        <v>#REF!</v>
      </c>
      <c r="D20" s="60"/>
      <c r="E20" s="31"/>
      <c r="F20" s="61"/>
    </row>
    <row r="21" spans="1:13" x14ac:dyDescent="0.25">
      <c r="A21" s="34" t="s">
        <v>92</v>
      </c>
      <c r="B21" s="70">
        <v>80</v>
      </c>
      <c r="C21" s="76" t="e">
        <f>#REF!</f>
        <v>#REF!</v>
      </c>
      <c r="D21" s="60"/>
      <c r="E21" s="31"/>
      <c r="F21" s="62"/>
    </row>
    <row r="22" spans="1:13" x14ac:dyDescent="0.25">
      <c r="A22" s="34" t="s">
        <v>93</v>
      </c>
      <c r="B22" s="70">
        <v>55</v>
      </c>
      <c r="C22" s="76" t="e">
        <f>#REF!</f>
        <v>#REF!</v>
      </c>
      <c r="D22" s="60"/>
      <c r="E22" s="31"/>
      <c r="F22" s="62"/>
    </row>
    <row r="23" spans="1:13" x14ac:dyDescent="0.25">
      <c r="A23" s="34" t="s">
        <v>52</v>
      </c>
      <c r="B23" s="71">
        <v>20</v>
      </c>
      <c r="C23" s="77" t="e">
        <f>#REF!+#REF!+#REF!+#REF!+#REF!+#REF!+#REF!+#REF!+#REF!+'MOFS AT-01'!E59+#REF!</f>
        <v>#REF!</v>
      </c>
      <c r="D23" s="60"/>
      <c r="E23" s="31"/>
      <c r="F23" s="62"/>
      <c r="I23" s="9"/>
    </row>
    <row r="24" spans="1:13" x14ac:dyDescent="0.25">
      <c r="A24" s="34" t="s">
        <v>53</v>
      </c>
      <c r="B24" s="71">
        <v>150</v>
      </c>
      <c r="C24" s="75" t="e">
        <f>#REF!+#REF!+#REF!</f>
        <v>#REF!</v>
      </c>
      <c r="D24" s="60"/>
      <c r="E24" s="31"/>
      <c r="F24" s="62"/>
    </row>
    <row r="25" spans="1:13" x14ac:dyDescent="0.25">
      <c r="A25" s="34" t="s">
        <v>54</v>
      </c>
      <c r="B25" s="71">
        <v>30</v>
      </c>
      <c r="C25" s="75" t="e">
        <f>#REF!+#REF!+#REF!+#REF!</f>
        <v>#REF!</v>
      </c>
      <c r="D25" s="60"/>
      <c r="E25" s="31"/>
      <c r="F25" s="62"/>
    </row>
    <row r="26" spans="1:13" x14ac:dyDescent="0.25">
      <c r="A26" s="34" t="s">
        <v>55</v>
      </c>
      <c r="B26" s="71">
        <v>10</v>
      </c>
      <c r="C26" s="75" t="e">
        <f>#REF!+#REF!</f>
        <v>#REF!</v>
      </c>
      <c r="D26" s="60"/>
      <c r="E26" s="31"/>
      <c r="F26" s="62"/>
    </row>
    <row r="27" spans="1:13" x14ac:dyDescent="0.25">
      <c r="A27" s="34" t="s">
        <v>56</v>
      </c>
      <c r="B27" s="71">
        <v>35</v>
      </c>
      <c r="C27" s="75" t="e">
        <f>#REF!</f>
        <v>#REF!</v>
      </c>
      <c r="D27" s="60"/>
      <c r="E27" s="63"/>
      <c r="F27" s="60"/>
    </row>
    <row r="28" spans="1:13" ht="15.75" thickBot="1" x14ac:dyDescent="0.3">
      <c r="A28" s="42" t="s">
        <v>57</v>
      </c>
      <c r="B28" s="72">
        <v>50</v>
      </c>
      <c r="C28" s="78" t="e">
        <f>#REF!+#REF!+#REF!+#REF!</f>
        <v>#REF!</v>
      </c>
      <c r="D28" s="60"/>
      <c r="E28" s="63"/>
      <c r="F28" s="60"/>
    </row>
    <row r="29" spans="1:13" ht="15.75" thickBot="1" x14ac:dyDescent="0.3"/>
    <row r="30" spans="1:13" ht="15.75" thickBot="1" x14ac:dyDescent="0.3">
      <c r="A30" s="32" t="s">
        <v>79</v>
      </c>
      <c r="B30" s="40">
        <v>0.25</v>
      </c>
    </row>
    <row r="31" spans="1:13" ht="15.75" thickBot="1" x14ac:dyDescent="0.3"/>
    <row r="32" spans="1:13" ht="15.75" thickBot="1" x14ac:dyDescent="0.3">
      <c r="A32" s="32" t="s">
        <v>77</v>
      </c>
      <c r="B32" s="39">
        <v>862770.15</v>
      </c>
    </row>
    <row r="33" spans="1:2" ht="15.75" thickBot="1" x14ac:dyDescent="0.3">
      <c r="A33" s="31"/>
      <c r="B33" s="33"/>
    </row>
    <row r="34" spans="1:2" x14ac:dyDescent="0.25">
      <c r="A34" s="29" t="s">
        <v>88</v>
      </c>
      <c r="B34" s="37" t="e">
        <f>#REF!+#REF!+#REF!+#REF!+#REF!+#REF!+#REF!+#REF!+#REF!+'MOFS AT-01'!G60+#REF!</f>
        <v>#REF!</v>
      </c>
    </row>
    <row r="35" spans="1:2" x14ac:dyDescent="0.25">
      <c r="A35" s="34" t="s">
        <v>86</v>
      </c>
      <c r="B35" s="30" t="e">
        <f>#REF!+#REF!+#REF!+#REF!+#REF!+#REF!+#REF!+#REF!</f>
        <v>#REF!</v>
      </c>
    </row>
    <row r="36" spans="1:2" x14ac:dyDescent="0.25">
      <c r="A36" s="34" t="s">
        <v>87</v>
      </c>
      <c r="B36" s="38" t="e">
        <f>#REF!+#REF!+#REF!+#REF!+#REF!+#REF!+#REF!+#REF!+#REF!+'MOFS AT-01'!B77+#REF!</f>
        <v>#REF!</v>
      </c>
    </row>
    <row r="37" spans="1:2" ht="15.75" thickBot="1" x14ac:dyDescent="0.3">
      <c r="A37" s="35" t="s">
        <v>78</v>
      </c>
      <c r="B37" s="38" t="e">
        <f>#REF!+#REF!+#REF!+#REF!+#REF!+#REF!+#REF!+#REF!+#REF!+'MOFS AT-01'!B79+#REF!</f>
        <v>#REF!</v>
      </c>
    </row>
    <row r="38" spans="1:2" ht="15.75" thickBot="1" x14ac:dyDescent="0.3">
      <c r="A38" s="36" t="s">
        <v>49</v>
      </c>
      <c r="B38" s="13" t="e">
        <f>SUM(B34:B37)</f>
        <v>#REF!</v>
      </c>
    </row>
    <row r="40" spans="1:2" x14ac:dyDescent="0.25">
      <c r="B40" s="33" t="e">
        <f>B38-B32</f>
        <v>#REF!</v>
      </c>
    </row>
  </sheetData>
  <mergeCells count="4">
    <mergeCell ref="A2:A3"/>
    <mergeCell ref="B2:B3"/>
    <mergeCell ref="C2:C3"/>
    <mergeCell ref="D2:A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MOFS AT-01</vt:lpstr>
      <vt:lpstr>PLAN. FIXA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2020-06-05T17:45:19Z</cp:lastPrinted>
  <dcterms:created xsi:type="dcterms:W3CDTF">2013-08-27T16:40:59Z</dcterms:created>
  <dcterms:modified xsi:type="dcterms:W3CDTF">2020-09-04T12:13:22Z</dcterms:modified>
</cp:coreProperties>
</file>